
<file path=[Content_Types].xml><?xml version="1.0" encoding="utf-8"?>
<Types xmlns="http://schemas.openxmlformats.org/package/2006/content-types">
  <Default Extension="bin" ContentType="application/vnd.openxmlformats-officedocument.spreadsheetml.printerSettings"/>
  <Default Extension="png" ContentType="image/png"/>
  <Default Extension="wmf" ContentType="image/x-wmf"/>
  <Default Extension="jpeg" ContentType="image/jpeg"/>
  <Default Extension="emf" ContentType="image/x-emf"/>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embeddings/oleObject6.bin" ContentType="application/vnd.openxmlformats-officedocument.oleObject"/>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53222"/>
  <mc:AlternateContent xmlns:mc="http://schemas.openxmlformats.org/markup-compatibility/2006">
    <mc:Choice Requires="x15">
      <x15ac:absPath xmlns:x15ac="http://schemas.microsoft.com/office/spreadsheetml/2010/11/ac" url="D:\Training Dian permana R n D team\Training\Training Minggu ke 1\"/>
    </mc:Choice>
  </mc:AlternateContent>
  <bookViews>
    <workbookView xWindow="0" yWindow="0" windowWidth="13065" windowHeight="7155" tabRatio="968" firstSheet="36" activeTab="42"/>
  </bookViews>
  <sheets>
    <sheet name="Scope" sheetId="32" r:id="rId1"/>
    <sheet name="BASIC3GPPTS11.11" sheetId="1" r:id="rId2"/>
    <sheet name="EBOOK" sheetId="3" r:id="rId3"/>
    <sheet name="SIMCARD" sheetId="4" r:id="rId4"/>
    <sheet name=" Parsing Data " sheetId="6" r:id="rId5"/>
    <sheet name="SELECT" sheetId="7" r:id="rId6"/>
    <sheet name="GET RESPONE" sheetId="8" r:id="rId7"/>
    <sheet name="Sheet1" sheetId="15" r:id="rId8"/>
    <sheet name="STATUS" sheetId="9" r:id="rId9"/>
    <sheet name="Read and Update Binary1" sheetId="13" r:id="rId10"/>
    <sheet name="READ AND UPDATE RECORD 1" sheetId="14" r:id="rId11"/>
    <sheet name="RUN GSM ALGORITM" sheetId="16" r:id="rId12"/>
    <sheet name="Enable CHV" sheetId="17" r:id="rId13"/>
    <sheet name="Disable CHV" sheetId="18" r:id="rId14"/>
    <sheet name="Change CHV" sheetId="19" r:id="rId15"/>
    <sheet name="Unblock CHV" sheetId="21" r:id="rId16"/>
    <sheet name="Beta tes Skenario" sheetId="20" r:id="rId17"/>
    <sheet name="Seek" sheetId="22" r:id="rId18"/>
    <sheet name="Increase" sheetId="23" r:id="rId19"/>
    <sheet name="Invalidate" sheetId="24" r:id="rId20"/>
    <sheet name="Rehabilitate" sheetId="25" r:id="rId21"/>
    <sheet name="MappingIDFile" sheetId="27" r:id="rId22"/>
    <sheet name="Case APDU" sheetId="28" r:id="rId23"/>
    <sheet name="11.2.1 Init" sheetId="31" r:id="rId24"/>
    <sheet name="Cek SST" sheetId="29" r:id="rId25"/>
    <sheet name="Related " sheetId="30" r:id="rId26"/>
    <sheet name="ReadSMSonSIM" sheetId="33" r:id="rId27"/>
    <sheet name="ReadNumberOnADN" sheetId="34" r:id="rId28"/>
    <sheet name="Therminal profile" sheetId="35" r:id="rId29"/>
    <sheet name="Fetch" sheetId="38" r:id="rId30"/>
    <sheet name="Therminal respone" sheetId="37" r:id="rId31"/>
    <sheet name="ENVELOPE" sheetId="36" r:id="rId32"/>
    <sheet name="11.14" sheetId="40" r:id="rId33"/>
    <sheet name="AirtelKenyaProactiveSIM" sheetId="41" r:id="rId34"/>
    <sheet name="TestONphase2+" sheetId="39" r:id="rId35"/>
    <sheet name="SMS-PP" sheetId="43" r:id="rId36"/>
    <sheet name="Try OTA" sheetId="46" r:id="rId37"/>
    <sheet name="CRC 16" sheetId="52" r:id="rId38"/>
    <sheet name="CRC 32" sheetId="51" r:id="rId39"/>
    <sheet name="SIM FILE" sheetId="60" r:id="rId40"/>
    <sheet name="SST CAL" sheetId="55" r:id="rId41"/>
    <sheet name="USIM FILE" sheetId="59" r:id="rId42"/>
    <sheet name="UST CAL" sheetId="53" r:id="rId43"/>
    <sheet name="Accescondition USIM" sheetId="49" r:id="rId44"/>
    <sheet name="SFI" sheetId="56" r:id="rId45"/>
    <sheet name="Default USIM Profile" sheetId="58" r:id="rId46"/>
    <sheet name="EF PBR" sheetId="57" r:id="rId47"/>
    <sheet name="MyProject" sheetId="62" r:id="rId48"/>
    <sheet name="Sheet4" sheetId="61" r:id="rId49"/>
  </sheets>
  <definedNames>
    <definedName name="A">'Read and Update Binary1'!$WTB$6</definedName>
    <definedName name="AA">'Read and Update Binary1'!$WRX$13</definedName>
    <definedName name="BB">'Read and Update Binary1'!$WRX$12</definedName>
    <definedName name="OLE_LINK1" localSheetId="4">' Parsing Data '!$N$305</definedName>
    <definedName name="_xlnm.Print_Area" localSheetId="2">EBOOK!$A$1:$N$60</definedName>
    <definedName name="W">'Read and Update Binary1'!$WRW$5</definedName>
  </definedName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Q7" i="55" l="1"/>
  <c r="Q11" i="55"/>
  <c r="Q15" i="55"/>
  <c r="Q19" i="55"/>
  <c r="Q23" i="55"/>
  <c r="Q27" i="55"/>
  <c r="Q31" i="55"/>
  <c r="Q35" i="55"/>
  <c r="Q39" i="55"/>
  <c r="Q43" i="55"/>
  <c r="Q47" i="55"/>
  <c r="Q51" i="55"/>
  <c r="Q55" i="55"/>
  <c r="Q59" i="55"/>
  <c r="Q63" i="55"/>
  <c r="F7" i="55"/>
  <c r="I7" i="55" l="1"/>
  <c r="AD77" i="60" l="1"/>
  <c r="AD78" i="60"/>
  <c r="Z5" i="60"/>
  <c r="Z7" i="60"/>
  <c r="Z8" i="60"/>
  <c r="Z9" i="60"/>
  <c r="Z10" i="60"/>
  <c r="Z11" i="60"/>
  <c r="Z12" i="60"/>
  <c r="Z13" i="60"/>
  <c r="Z14" i="60"/>
  <c r="Z15" i="60"/>
  <c r="Z16" i="60"/>
  <c r="Z17" i="60"/>
  <c r="Z18" i="60"/>
  <c r="Z19" i="60"/>
  <c r="Z20" i="60"/>
  <c r="Z21" i="60"/>
  <c r="Z22" i="60"/>
  <c r="Z23" i="60"/>
  <c r="Z24" i="60"/>
  <c r="Z25" i="60"/>
  <c r="Z26" i="60"/>
  <c r="Z27" i="60"/>
  <c r="Z28" i="60"/>
  <c r="Z29" i="60"/>
  <c r="Z30" i="60"/>
  <c r="Z31" i="60"/>
  <c r="Z32" i="60"/>
  <c r="Z33" i="60"/>
  <c r="Z34" i="60"/>
  <c r="Z35" i="60"/>
  <c r="Z36" i="60"/>
  <c r="Z37" i="60"/>
  <c r="Z38" i="60"/>
  <c r="Z39" i="60"/>
  <c r="Z40" i="60"/>
  <c r="Z41" i="60"/>
  <c r="Z42" i="60"/>
  <c r="Z43" i="60"/>
  <c r="Z44" i="60"/>
  <c r="Z45" i="60"/>
  <c r="Z47" i="60"/>
  <c r="Z48" i="60"/>
  <c r="Z49" i="60"/>
  <c r="Z51" i="60"/>
  <c r="Z52" i="60"/>
  <c r="Z53" i="60"/>
  <c r="Z54" i="60"/>
  <c r="Z55" i="60"/>
  <c r="Z57" i="60"/>
  <c r="Z58" i="60"/>
  <c r="Z59" i="60"/>
  <c r="Z60" i="60"/>
  <c r="Z61" i="60"/>
  <c r="Z62" i="60"/>
  <c r="Z63" i="60"/>
  <c r="Z64" i="60"/>
  <c r="Z65" i="60"/>
  <c r="Z66" i="60"/>
  <c r="Z67" i="60"/>
  <c r="Z68" i="60"/>
  <c r="Z69" i="60"/>
  <c r="Z70" i="60"/>
  <c r="Z71" i="60"/>
  <c r="Z72" i="60"/>
  <c r="Z73" i="60"/>
  <c r="Z75" i="60"/>
  <c r="Z76" i="60"/>
  <c r="Z4" i="60"/>
  <c r="Y4" i="60"/>
  <c r="Y5" i="60"/>
  <c r="Y7" i="60"/>
  <c r="Y8" i="60"/>
  <c r="Y9" i="60"/>
  <c r="Y10" i="60"/>
  <c r="Y11" i="60"/>
  <c r="Y12" i="60"/>
  <c r="Y13" i="60"/>
  <c r="Y14" i="60"/>
  <c r="Y15" i="60"/>
  <c r="Y16" i="60"/>
  <c r="Y17" i="60"/>
  <c r="Y18" i="60"/>
  <c r="Y19" i="60"/>
  <c r="Y20" i="60"/>
  <c r="Y21" i="60"/>
  <c r="Y22" i="60"/>
  <c r="Y23" i="60"/>
  <c r="Y24" i="60"/>
  <c r="Y25" i="60"/>
  <c r="Y26" i="60"/>
  <c r="Y27" i="60"/>
  <c r="Y28" i="60"/>
  <c r="Y29" i="60"/>
  <c r="Y30" i="60"/>
  <c r="Y31" i="60"/>
  <c r="Y32" i="60"/>
  <c r="Y33" i="60"/>
  <c r="Y34" i="60"/>
  <c r="Y35" i="60"/>
  <c r="Y36" i="60"/>
  <c r="Y37" i="60"/>
  <c r="Y38" i="60"/>
  <c r="Y39" i="60"/>
  <c r="Y40" i="60"/>
  <c r="Y41" i="60"/>
  <c r="Y42" i="60"/>
  <c r="Y43" i="60"/>
  <c r="Y44" i="60"/>
  <c r="Y45" i="60"/>
  <c r="Y47" i="60"/>
  <c r="Y48" i="60"/>
  <c r="Y49" i="60"/>
  <c r="Y51" i="60"/>
  <c r="Y52" i="60"/>
  <c r="Y53" i="60"/>
  <c r="Y54" i="60"/>
  <c r="Y55" i="60"/>
  <c r="Y57" i="60"/>
  <c r="Y58" i="60"/>
  <c r="Y59" i="60"/>
  <c r="Y60" i="60"/>
  <c r="Y61" i="60"/>
  <c r="Y62" i="60"/>
  <c r="Y63" i="60"/>
  <c r="Y64" i="60"/>
  <c r="Y65" i="60"/>
  <c r="Y66" i="60"/>
  <c r="Y67" i="60"/>
  <c r="Y68" i="60"/>
  <c r="Y69" i="60"/>
  <c r="Y70" i="60"/>
  <c r="Y71" i="60"/>
  <c r="Y72" i="60"/>
  <c r="Y73" i="60"/>
  <c r="Y75" i="60"/>
  <c r="Y76" i="60"/>
  <c r="W4" i="60"/>
  <c r="W5" i="60"/>
  <c r="W7" i="60"/>
  <c r="W8" i="60"/>
  <c r="W9" i="60"/>
  <c r="W10" i="60"/>
  <c r="W11" i="60"/>
  <c r="W12" i="60"/>
  <c r="W13" i="60"/>
  <c r="W14" i="60"/>
  <c r="W15" i="60"/>
  <c r="W16" i="60"/>
  <c r="W17" i="60"/>
  <c r="W18" i="60"/>
  <c r="W19" i="60"/>
  <c r="W20" i="60"/>
  <c r="W21" i="60"/>
  <c r="W22" i="60"/>
  <c r="W23" i="60"/>
  <c r="W24" i="60"/>
  <c r="W25" i="60"/>
  <c r="W26" i="60"/>
  <c r="W27" i="60"/>
  <c r="W28" i="60"/>
  <c r="W29" i="60"/>
  <c r="W30" i="60"/>
  <c r="W31" i="60"/>
  <c r="W32" i="60"/>
  <c r="W33" i="60"/>
  <c r="W34" i="60"/>
  <c r="W35" i="60"/>
  <c r="W36" i="60"/>
  <c r="W37" i="60"/>
  <c r="W38" i="60"/>
  <c r="W39" i="60"/>
  <c r="W40" i="60"/>
  <c r="W41" i="60"/>
  <c r="W42" i="60"/>
  <c r="W43" i="60"/>
  <c r="W44" i="60"/>
  <c r="W45" i="60"/>
  <c r="W47" i="60"/>
  <c r="W48" i="60"/>
  <c r="W49" i="60"/>
  <c r="W51" i="60"/>
  <c r="W52" i="60"/>
  <c r="W53" i="60"/>
  <c r="W54" i="60"/>
  <c r="W55" i="60"/>
  <c r="W57" i="60"/>
  <c r="W58" i="60"/>
  <c r="W59" i="60"/>
  <c r="W60" i="60"/>
  <c r="W61" i="60"/>
  <c r="W62" i="60"/>
  <c r="W63" i="60"/>
  <c r="W64" i="60"/>
  <c r="W65" i="60"/>
  <c r="W66" i="60"/>
  <c r="W67" i="60"/>
  <c r="W68" i="60"/>
  <c r="W69" i="60"/>
  <c r="W70" i="60"/>
  <c r="W71" i="60"/>
  <c r="W72" i="60"/>
  <c r="W73" i="60"/>
  <c r="W75" i="60"/>
  <c r="W76" i="60"/>
  <c r="T4" i="60"/>
  <c r="T5" i="60"/>
  <c r="T7" i="60"/>
  <c r="T8" i="60"/>
  <c r="T9" i="60"/>
  <c r="T10" i="60"/>
  <c r="T11" i="60"/>
  <c r="T12" i="60"/>
  <c r="T13" i="60"/>
  <c r="T14" i="60"/>
  <c r="T15" i="60"/>
  <c r="T16" i="60"/>
  <c r="T17" i="60"/>
  <c r="T18" i="60"/>
  <c r="T19" i="60"/>
  <c r="T20" i="60"/>
  <c r="T21" i="60"/>
  <c r="T22" i="60"/>
  <c r="T23" i="60"/>
  <c r="T24" i="60"/>
  <c r="T25" i="60"/>
  <c r="T26" i="60"/>
  <c r="T27" i="60"/>
  <c r="T28" i="60"/>
  <c r="T29" i="60"/>
  <c r="T30" i="60"/>
  <c r="T31" i="60"/>
  <c r="T32" i="60"/>
  <c r="T33" i="60"/>
  <c r="T34" i="60"/>
  <c r="T35" i="60"/>
  <c r="T36" i="60"/>
  <c r="T37" i="60"/>
  <c r="T38" i="60"/>
  <c r="T39" i="60"/>
  <c r="T40" i="60"/>
  <c r="T41" i="60"/>
  <c r="T42" i="60"/>
  <c r="T43" i="60"/>
  <c r="T44" i="60"/>
  <c r="T45" i="60"/>
  <c r="T47" i="60"/>
  <c r="T48" i="60"/>
  <c r="T49" i="60"/>
  <c r="T51" i="60"/>
  <c r="T52" i="60"/>
  <c r="T53" i="60"/>
  <c r="T54" i="60"/>
  <c r="T55" i="60"/>
  <c r="T57" i="60"/>
  <c r="T58" i="60"/>
  <c r="T59" i="60"/>
  <c r="T60" i="60"/>
  <c r="T61" i="60"/>
  <c r="T62" i="60"/>
  <c r="T63" i="60"/>
  <c r="T64" i="60"/>
  <c r="T65" i="60"/>
  <c r="T66" i="60"/>
  <c r="T67" i="60"/>
  <c r="T68" i="60"/>
  <c r="T69" i="60"/>
  <c r="T70" i="60"/>
  <c r="T71" i="60"/>
  <c r="T72" i="60"/>
  <c r="T73" i="60"/>
  <c r="T75" i="60"/>
  <c r="T76" i="60"/>
  <c r="R27" i="60"/>
  <c r="AA27" i="60" s="1"/>
  <c r="U4" i="60"/>
  <c r="V5" i="60"/>
  <c r="V7" i="60"/>
  <c r="V8" i="60"/>
  <c r="V9" i="60"/>
  <c r="V10" i="60"/>
  <c r="V11" i="60"/>
  <c r="V12" i="60"/>
  <c r="V13" i="60"/>
  <c r="V14" i="60"/>
  <c r="V15" i="60"/>
  <c r="V16" i="60"/>
  <c r="V17" i="60"/>
  <c r="V18" i="60"/>
  <c r="V19" i="60"/>
  <c r="V20" i="60"/>
  <c r="V21" i="60"/>
  <c r="V22" i="60"/>
  <c r="V23" i="60"/>
  <c r="V24" i="60"/>
  <c r="V25" i="60"/>
  <c r="V26" i="60"/>
  <c r="V27" i="60"/>
  <c r="V28" i="60"/>
  <c r="V29" i="60"/>
  <c r="V30" i="60"/>
  <c r="V31" i="60"/>
  <c r="V32" i="60"/>
  <c r="V33" i="60"/>
  <c r="V34" i="60"/>
  <c r="V35" i="60"/>
  <c r="V36" i="60"/>
  <c r="V37" i="60"/>
  <c r="V38" i="60"/>
  <c r="V39" i="60"/>
  <c r="V40" i="60"/>
  <c r="V41" i="60"/>
  <c r="V42" i="60"/>
  <c r="V43" i="60"/>
  <c r="V44" i="60"/>
  <c r="V45" i="60"/>
  <c r="V47" i="60"/>
  <c r="V48" i="60"/>
  <c r="V49" i="60"/>
  <c r="V51" i="60"/>
  <c r="V52" i="60"/>
  <c r="V53" i="60"/>
  <c r="V54" i="60"/>
  <c r="V55" i="60"/>
  <c r="V57" i="60"/>
  <c r="V58" i="60"/>
  <c r="V59" i="60"/>
  <c r="V60" i="60"/>
  <c r="V61" i="60"/>
  <c r="V62" i="60"/>
  <c r="V63" i="60"/>
  <c r="V64" i="60"/>
  <c r="V65" i="60"/>
  <c r="V66" i="60"/>
  <c r="V67" i="60"/>
  <c r="V68" i="60"/>
  <c r="V69" i="60"/>
  <c r="V70" i="60"/>
  <c r="V71" i="60"/>
  <c r="V72" i="60"/>
  <c r="V73" i="60"/>
  <c r="V75" i="60"/>
  <c r="V76" i="60"/>
  <c r="V4" i="60"/>
  <c r="U5" i="60"/>
  <c r="U7" i="60"/>
  <c r="U8" i="60"/>
  <c r="U9" i="60"/>
  <c r="U10" i="60"/>
  <c r="U11" i="60"/>
  <c r="U12" i="60"/>
  <c r="U13" i="60"/>
  <c r="U14" i="60"/>
  <c r="U15" i="60"/>
  <c r="U16" i="60"/>
  <c r="U17" i="60"/>
  <c r="U18" i="60"/>
  <c r="U19" i="60"/>
  <c r="U20" i="60"/>
  <c r="U21" i="60"/>
  <c r="U22" i="60"/>
  <c r="U23" i="60"/>
  <c r="U24" i="60"/>
  <c r="U25" i="60"/>
  <c r="U26" i="60"/>
  <c r="U27" i="60"/>
  <c r="U28" i="60"/>
  <c r="U29" i="60"/>
  <c r="U30" i="60"/>
  <c r="U31" i="60"/>
  <c r="U32" i="60"/>
  <c r="U33" i="60"/>
  <c r="U34" i="60"/>
  <c r="U35" i="60"/>
  <c r="U36" i="60"/>
  <c r="U37" i="60"/>
  <c r="U38" i="60"/>
  <c r="U39" i="60"/>
  <c r="U40" i="60"/>
  <c r="U41" i="60"/>
  <c r="U42" i="60"/>
  <c r="U43" i="60"/>
  <c r="U44" i="60"/>
  <c r="U45" i="60"/>
  <c r="U47" i="60"/>
  <c r="U48" i="60"/>
  <c r="U49" i="60"/>
  <c r="U51" i="60"/>
  <c r="U52" i="60"/>
  <c r="U53" i="60"/>
  <c r="U54" i="60"/>
  <c r="U55" i="60"/>
  <c r="U57" i="60"/>
  <c r="U58" i="60"/>
  <c r="U59" i="60"/>
  <c r="U60" i="60"/>
  <c r="U61" i="60"/>
  <c r="U62" i="60"/>
  <c r="U63" i="60"/>
  <c r="U64" i="60"/>
  <c r="U65" i="60"/>
  <c r="U66" i="60"/>
  <c r="U67" i="60"/>
  <c r="U68" i="60"/>
  <c r="U69" i="60"/>
  <c r="U70" i="60"/>
  <c r="U71" i="60"/>
  <c r="U72" i="60"/>
  <c r="U73" i="60"/>
  <c r="U75" i="60"/>
  <c r="U76" i="60"/>
  <c r="S4" i="60"/>
  <c r="S5" i="60"/>
  <c r="S7" i="60"/>
  <c r="S8" i="60"/>
  <c r="S9" i="60"/>
  <c r="AA9" i="60" s="1"/>
  <c r="S10" i="60"/>
  <c r="S11" i="60"/>
  <c r="S12" i="60"/>
  <c r="S13" i="60"/>
  <c r="AA13" i="60" s="1"/>
  <c r="S14" i="60"/>
  <c r="S15" i="60"/>
  <c r="S16" i="60"/>
  <c r="S17" i="60"/>
  <c r="AA17" i="60" s="1"/>
  <c r="S18" i="60"/>
  <c r="S19" i="60"/>
  <c r="AA19" i="60" s="1"/>
  <c r="S20" i="60"/>
  <c r="AA20" i="60" s="1"/>
  <c r="S21" i="60"/>
  <c r="AA21" i="60" s="1"/>
  <c r="S22" i="60"/>
  <c r="S23" i="60"/>
  <c r="AA23" i="60" s="1"/>
  <c r="S24" i="60"/>
  <c r="AA24" i="60" s="1"/>
  <c r="S25" i="60"/>
  <c r="AA25" i="60" s="1"/>
  <c r="S26" i="60"/>
  <c r="S27" i="60"/>
  <c r="S28" i="60"/>
  <c r="AA28" i="60" s="1"/>
  <c r="S29" i="60"/>
  <c r="AA29" i="60" s="1"/>
  <c r="S30" i="60"/>
  <c r="S31" i="60"/>
  <c r="S32" i="60"/>
  <c r="AA32" i="60" s="1"/>
  <c r="S33" i="60"/>
  <c r="AA33" i="60" s="1"/>
  <c r="S34" i="60"/>
  <c r="S35" i="60"/>
  <c r="S36" i="60"/>
  <c r="AA36" i="60" s="1"/>
  <c r="S37" i="60"/>
  <c r="AA37" i="60" s="1"/>
  <c r="S38" i="60"/>
  <c r="S39" i="60"/>
  <c r="S40" i="60"/>
  <c r="AA40" i="60" s="1"/>
  <c r="S41" i="60"/>
  <c r="AA41" i="60" s="1"/>
  <c r="S42" i="60"/>
  <c r="S43" i="60"/>
  <c r="S44" i="60"/>
  <c r="AA44" i="60" s="1"/>
  <c r="S45" i="60"/>
  <c r="AA45" i="60" s="1"/>
  <c r="S47" i="60"/>
  <c r="S48" i="60"/>
  <c r="S49" i="60"/>
  <c r="AA49" i="60" s="1"/>
  <c r="S51" i="60"/>
  <c r="AA51" i="60" s="1"/>
  <c r="S52" i="60"/>
  <c r="S53" i="60"/>
  <c r="S54" i="60"/>
  <c r="AA54" i="60" s="1"/>
  <c r="S55" i="60"/>
  <c r="AA55" i="60" s="1"/>
  <c r="S57" i="60"/>
  <c r="S58" i="60"/>
  <c r="S59" i="60"/>
  <c r="AA59" i="60" s="1"/>
  <c r="S60" i="60"/>
  <c r="AA60" i="60" s="1"/>
  <c r="S61" i="60"/>
  <c r="S62" i="60"/>
  <c r="S63" i="60"/>
  <c r="AA63" i="60" s="1"/>
  <c r="S64" i="60"/>
  <c r="AA64" i="60" s="1"/>
  <c r="S65" i="60"/>
  <c r="S66" i="60"/>
  <c r="S67" i="60"/>
  <c r="AA67" i="60" s="1"/>
  <c r="S68" i="60"/>
  <c r="AA68" i="60" s="1"/>
  <c r="S69" i="60"/>
  <c r="S70" i="60"/>
  <c r="S71" i="60"/>
  <c r="AA71" i="60" s="1"/>
  <c r="S72" i="60"/>
  <c r="AA72" i="60" s="1"/>
  <c r="S73" i="60"/>
  <c r="S75" i="60"/>
  <c r="S76" i="60"/>
  <c r="AA76" i="60" s="1"/>
  <c r="R4" i="60"/>
  <c r="AA4" i="60" s="1"/>
  <c r="R19" i="60"/>
  <c r="R20" i="60"/>
  <c r="R21" i="60"/>
  <c r="R22" i="60"/>
  <c r="AA22" i="60" s="1"/>
  <c r="R23" i="60"/>
  <c r="R24" i="60"/>
  <c r="R25" i="60"/>
  <c r="R26" i="60"/>
  <c r="AA26" i="60" s="1"/>
  <c r="R28" i="60"/>
  <c r="R29" i="60"/>
  <c r="R30" i="60"/>
  <c r="AA30" i="60" s="1"/>
  <c r="R31" i="60"/>
  <c r="AA31" i="60" s="1"/>
  <c r="R32" i="60"/>
  <c r="R33" i="60"/>
  <c r="R34" i="60"/>
  <c r="AA34" i="60" s="1"/>
  <c r="R35" i="60"/>
  <c r="AA35" i="60" s="1"/>
  <c r="R36" i="60"/>
  <c r="R37" i="60"/>
  <c r="R38" i="60"/>
  <c r="AA38" i="60" s="1"/>
  <c r="R39" i="60"/>
  <c r="AA39" i="60" s="1"/>
  <c r="R40" i="60"/>
  <c r="R41" i="60"/>
  <c r="R42" i="60"/>
  <c r="AA42" i="60" s="1"/>
  <c r="R43" i="60"/>
  <c r="AA43" i="60" s="1"/>
  <c r="R44" i="60"/>
  <c r="R45" i="60"/>
  <c r="R47" i="60"/>
  <c r="AA47" i="60" s="1"/>
  <c r="R48" i="60"/>
  <c r="AA48" i="60" s="1"/>
  <c r="R49" i="60"/>
  <c r="R51" i="60"/>
  <c r="R52" i="60"/>
  <c r="AA52" i="60" s="1"/>
  <c r="R53" i="60"/>
  <c r="AA53" i="60" s="1"/>
  <c r="R54" i="60"/>
  <c r="R55" i="60"/>
  <c r="R57" i="60"/>
  <c r="AA57" i="60" s="1"/>
  <c r="R58" i="60"/>
  <c r="AA58" i="60" s="1"/>
  <c r="R59" i="60"/>
  <c r="R60" i="60"/>
  <c r="R61" i="60"/>
  <c r="AA61" i="60" s="1"/>
  <c r="R62" i="60"/>
  <c r="AA62" i="60" s="1"/>
  <c r="R63" i="60"/>
  <c r="R64" i="60"/>
  <c r="R65" i="60"/>
  <c r="AA65" i="60" s="1"/>
  <c r="R66" i="60"/>
  <c r="AA66" i="60" s="1"/>
  <c r="R67" i="60"/>
  <c r="R68" i="60"/>
  <c r="R69" i="60"/>
  <c r="AA69" i="60" s="1"/>
  <c r="R70" i="60"/>
  <c r="AA70" i="60" s="1"/>
  <c r="R71" i="60"/>
  <c r="R72" i="60"/>
  <c r="R73" i="60"/>
  <c r="AA73" i="60" s="1"/>
  <c r="R75" i="60"/>
  <c r="AA75" i="60" s="1"/>
  <c r="R76" i="60"/>
  <c r="R5" i="60"/>
  <c r="AA5" i="60" s="1"/>
  <c r="R7" i="60"/>
  <c r="AA7" i="60" s="1"/>
  <c r="R8" i="60"/>
  <c r="AA8" i="60" s="1"/>
  <c r="R9" i="60"/>
  <c r="R10" i="60"/>
  <c r="AA10" i="60" s="1"/>
  <c r="R11" i="60"/>
  <c r="AA11" i="60" s="1"/>
  <c r="R12" i="60"/>
  <c r="AA12" i="60" s="1"/>
  <c r="R13" i="60"/>
  <c r="R14" i="60"/>
  <c r="AA14" i="60" s="1"/>
  <c r="R15" i="60"/>
  <c r="AA15" i="60" s="1"/>
  <c r="R16" i="60"/>
  <c r="AA16" i="60" s="1"/>
  <c r="R17" i="60"/>
  <c r="R18" i="60"/>
  <c r="AA18" i="60" s="1"/>
  <c r="D16" i="53" l="1"/>
  <c r="F16" i="53" s="1"/>
  <c r="D8" i="53"/>
  <c r="F8" i="53" s="1"/>
  <c r="D24" i="53"/>
  <c r="F24" i="53"/>
  <c r="D32" i="53"/>
  <c r="F32" i="53" s="1"/>
  <c r="D40" i="53"/>
  <c r="F40" i="53" s="1"/>
  <c r="D48" i="53"/>
  <c r="F48" i="53" s="1"/>
  <c r="D56" i="53"/>
  <c r="F56" i="53"/>
  <c r="D64" i="53"/>
  <c r="F64" i="53" s="1"/>
  <c r="D72" i="53"/>
  <c r="F72" i="53" s="1"/>
  <c r="H8" i="53" s="1"/>
  <c r="D80" i="53"/>
  <c r="F80" i="53" s="1"/>
  <c r="D88" i="53"/>
  <c r="F88" i="53"/>
  <c r="D96" i="53"/>
  <c r="F96" i="53" s="1"/>
  <c r="D104" i="53"/>
  <c r="F104" i="53" s="1"/>
  <c r="D112" i="53"/>
  <c r="F112" i="53" s="1"/>
  <c r="F11" i="55"/>
  <c r="H11" i="55" s="1"/>
  <c r="F15" i="55"/>
  <c r="H15" i="55" s="1"/>
  <c r="F19" i="55"/>
  <c r="H19" i="55" s="1"/>
  <c r="F23" i="55"/>
  <c r="H23" i="55" s="1"/>
  <c r="F27" i="55"/>
  <c r="H27" i="55" s="1"/>
  <c r="F31" i="55"/>
  <c r="H31" i="55" s="1"/>
  <c r="F35" i="55"/>
  <c r="H35" i="55" s="1"/>
  <c r="F39" i="55"/>
  <c r="H39" i="55" s="1"/>
  <c r="F43" i="55"/>
  <c r="H43" i="55" s="1"/>
  <c r="F47" i="55"/>
  <c r="H47" i="55" s="1"/>
  <c r="F51" i="55"/>
  <c r="H51" i="55" s="1"/>
  <c r="F55" i="55"/>
  <c r="H55" i="55" s="1"/>
  <c r="F59" i="55"/>
  <c r="F63" i="55"/>
  <c r="H63" i="55" s="1"/>
  <c r="H7" i="55"/>
  <c r="H59" i="55"/>
  <c r="W9" i="49" l="1"/>
  <c r="W10" i="49"/>
  <c r="W11" i="49"/>
  <c r="W12" i="49"/>
  <c r="W13" i="49"/>
  <c r="W14" i="49"/>
  <c r="W15" i="49"/>
  <c r="W16" i="49"/>
  <c r="W17" i="49"/>
  <c r="W18" i="49"/>
  <c r="W19" i="49"/>
  <c r="W20" i="49"/>
  <c r="W21" i="49"/>
  <c r="W22" i="49"/>
  <c r="W23" i="49"/>
  <c r="W24" i="49"/>
  <c r="W25" i="49"/>
  <c r="W26" i="49"/>
  <c r="W27" i="49"/>
  <c r="W28" i="49"/>
  <c r="W29" i="49"/>
  <c r="W30" i="49"/>
  <c r="W31" i="49"/>
  <c r="W32" i="49"/>
  <c r="W33" i="49"/>
  <c r="W34" i="49"/>
  <c r="W35" i="49"/>
  <c r="W36" i="49"/>
  <c r="W37" i="49"/>
  <c r="W38" i="49"/>
  <c r="W39" i="49"/>
  <c r="W40" i="49"/>
  <c r="W41" i="49"/>
  <c r="W42" i="49"/>
  <c r="W43" i="49"/>
  <c r="W44" i="49"/>
  <c r="W45" i="49"/>
  <c r="W46" i="49"/>
  <c r="W47" i="49"/>
  <c r="W48" i="49"/>
  <c r="W49" i="49"/>
  <c r="W50" i="49"/>
  <c r="W51" i="49"/>
  <c r="W52" i="49"/>
  <c r="W53" i="49"/>
  <c r="W54" i="49"/>
  <c r="W55" i="49"/>
  <c r="W56" i="49"/>
  <c r="W57" i="49"/>
  <c r="W58" i="49"/>
  <c r="W59" i="49"/>
  <c r="W60" i="49"/>
  <c r="W61" i="49"/>
  <c r="W62" i="49"/>
  <c r="W63" i="49"/>
  <c r="W64" i="49"/>
  <c r="W65" i="49"/>
  <c r="W66" i="49"/>
  <c r="W67" i="49"/>
  <c r="W68" i="49"/>
  <c r="W69" i="49"/>
  <c r="W70" i="49"/>
  <c r="W71" i="49"/>
  <c r="W72" i="49"/>
  <c r="W73" i="49"/>
  <c r="W74" i="49"/>
  <c r="W75" i="49"/>
  <c r="W76" i="49"/>
  <c r="W77" i="49"/>
  <c r="W78" i="49"/>
  <c r="W79" i="49"/>
  <c r="W80" i="49"/>
  <c r="W81" i="49"/>
  <c r="W82" i="49"/>
  <c r="W83" i="49"/>
  <c r="W84" i="49"/>
  <c r="W85" i="49"/>
  <c r="W86" i="49"/>
  <c r="W87" i="49"/>
  <c r="W88" i="49"/>
  <c r="W89" i="49"/>
  <c r="W90" i="49"/>
  <c r="W91" i="49"/>
  <c r="W92" i="49"/>
  <c r="W93" i="49"/>
  <c r="W94" i="49"/>
  <c r="W95" i="49"/>
  <c r="W96" i="49"/>
  <c r="W97" i="49"/>
  <c r="W98" i="49"/>
  <c r="W99" i="49"/>
  <c r="W100" i="49"/>
  <c r="W101" i="49"/>
  <c r="W102" i="49"/>
  <c r="W103" i="49"/>
  <c r="W104" i="49"/>
  <c r="W105" i="49"/>
  <c r="W106" i="49"/>
  <c r="W107" i="49"/>
  <c r="W108" i="49"/>
  <c r="W109" i="49"/>
  <c r="W110" i="49"/>
  <c r="W111" i="49"/>
  <c r="W112" i="49"/>
  <c r="W113" i="49"/>
  <c r="W114" i="49"/>
  <c r="W115" i="49"/>
  <c r="W116" i="49"/>
  <c r="W117" i="49"/>
  <c r="W118" i="49"/>
  <c r="W119" i="49"/>
  <c r="W120" i="49"/>
  <c r="W121" i="49"/>
  <c r="W122" i="49"/>
  <c r="W123" i="49"/>
  <c r="W124" i="49"/>
  <c r="W125" i="49"/>
  <c r="W126" i="49"/>
  <c r="W127" i="49"/>
  <c r="W128" i="49"/>
  <c r="W129" i="49"/>
  <c r="W130" i="49"/>
  <c r="W131" i="49"/>
  <c r="W132" i="49"/>
  <c r="W133" i="49"/>
  <c r="W134" i="49"/>
  <c r="W135" i="49"/>
  <c r="W136" i="49"/>
  <c r="W137" i="49"/>
  <c r="W138" i="49"/>
  <c r="W139" i="49"/>
  <c r="W140" i="49"/>
  <c r="W141" i="49"/>
  <c r="W142" i="49"/>
  <c r="W143" i="49"/>
  <c r="W144" i="49"/>
  <c r="W145" i="49"/>
  <c r="W146" i="49"/>
  <c r="W147" i="49"/>
  <c r="W148" i="49"/>
  <c r="W149" i="49"/>
  <c r="W150" i="49"/>
  <c r="W151" i="49"/>
  <c r="W152" i="49"/>
  <c r="W153" i="49"/>
  <c r="W154" i="49"/>
  <c r="W155" i="49"/>
  <c r="W156" i="49"/>
  <c r="W157" i="49"/>
  <c r="W158" i="49"/>
  <c r="W159" i="49"/>
  <c r="W160" i="49"/>
  <c r="W161" i="49"/>
  <c r="W162" i="49"/>
  <c r="W163" i="49"/>
  <c r="W164" i="49"/>
  <c r="W165" i="49"/>
  <c r="W166" i="49"/>
  <c r="W167" i="49"/>
  <c r="W168" i="49"/>
  <c r="W169" i="49"/>
  <c r="W170" i="49"/>
  <c r="W171" i="49"/>
  <c r="W172" i="49"/>
  <c r="W173" i="49"/>
  <c r="W174" i="49"/>
  <c r="W175" i="49"/>
  <c r="W176" i="49"/>
  <c r="W177" i="49"/>
  <c r="W178" i="49"/>
  <c r="W179" i="49"/>
  <c r="W180" i="49"/>
  <c r="W181" i="49"/>
  <c r="W182" i="49"/>
  <c r="W183" i="49"/>
  <c r="W184" i="49"/>
  <c r="W185" i="49"/>
  <c r="W186" i="49"/>
  <c r="W187" i="49"/>
  <c r="W188" i="49"/>
  <c r="W189" i="49"/>
  <c r="W190" i="49"/>
  <c r="W191" i="49"/>
  <c r="W192" i="49"/>
  <c r="W193" i="49"/>
  <c r="W194" i="49"/>
  <c r="W195" i="49"/>
  <c r="W196" i="49"/>
  <c r="W197" i="49"/>
  <c r="W198" i="49"/>
  <c r="W199" i="49"/>
  <c r="W200" i="49"/>
  <c r="W201" i="49"/>
  <c r="W202" i="49"/>
  <c r="W203" i="49"/>
  <c r="W204" i="49"/>
  <c r="W205" i="49"/>
  <c r="W206" i="49"/>
  <c r="W207" i="49"/>
  <c r="W208" i="49"/>
  <c r="W209" i="49"/>
  <c r="W210" i="49"/>
  <c r="W211" i="49"/>
  <c r="W212" i="49"/>
  <c r="W213" i="49"/>
  <c r="W214" i="49"/>
  <c r="W215" i="49"/>
  <c r="W216" i="49"/>
  <c r="W217" i="49"/>
  <c r="W218" i="49"/>
  <c r="W219" i="49"/>
  <c r="W220" i="49"/>
  <c r="W221" i="49"/>
  <c r="W222" i="49"/>
  <c r="W223" i="49"/>
  <c r="W224" i="49"/>
  <c r="W225" i="49"/>
  <c r="W226" i="49"/>
  <c r="W227" i="49"/>
  <c r="W228" i="49"/>
  <c r="W229" i="49"/>
  <c r="W230" i="49"/>
  <c r="W231" i="49"/>
  <c r="W232" i="49"/>
  <c r="W233" i="49"/>
  <c r="W234" i="49"/>
  <c r="W235" i="49"/>
  <c r="W236" i="49"/>
  <c r="W237" i="49"/>
  <c r="W238" i="49"/>
  <c r="W239" i="49"/>
  <c r="W240" i="49"/>
  <c r="W241" i="49"/>
  <c r="W242" i="49"/>
  <c r="W243" i="49"/>
  <c r="W244" i="49"/>
  <c r="W245" i="49"/>
  <c r="W246" i="49"/>
  <c r="W247" i="49"/>
  <c r="W248" i="49"/>
  <c r="W249" i="49"/>
  <c r="W250" i="49"/>
  <c r="W251" i="49"/>
  <c r="W252" i="49"/>
  <c r="W253" i="49"/>
  <c r="W254" i="49"/>
  <c r="W255" i="49"/>
  <c r="W256" i="49"/>
  <c r="W257" i="49"/>
  <c r="W8" i="49"/>
  <c r="D250" i="49"/>
  <c r="D251" i="49"/>
  <c r="D252" i="49"/>
  <c r="D253" i="49"/>
  <c r="D254" i="49"/>
  <c r="D255" i="49"/>
  <c r="D256" i="49"/>
  <c r="D257" i="49"/>
  <c r="D258" i="49"/>
  <c r="D226" i="49"/>
  <c r="D227" i="49"/>
  <c r="D228" i="49"/>
  <c r="D229" i="49"/>
  <c r="D230" i="49"/>
  <c r="D231" i="49"/>
  <c r="D232" i="49"/>
  <c r="D233" i="49"/>
  <c r="D234" i="49"/>
  <c r="D235" i="49"/>
  <c r="D236" i="49"/>
  <c r="D237" i="49"/>
  <c r="D238" i="49"/>
  <c r="D239" i="49"/>
  <c r="D240" i="49"/>
  <c r="D241" i="49"/>
  <c r="D242" i="49"/>
  <c r="D243" i="49"/>
  <c r="D244" i="49"/>
  <c r="D245" i="49"/>
  <c r="D246" i="49"/>
  <c r="D247" i="49"/>
  <c r="D248" i="49"/>
  <c r="D249" i="49"/>
  <c r="D9" i="49"/>
  <c r="D10" i="49"/>
  <c r="D11" i="49"/>
  <c r="D12" i="49"/>
  <c r="D13" i="49"/>
  <c r="D14" i="49"/>
  <c r="D15" i="49"/>
  <c r="D16" i="49"/>
  <c r="D17" i="49"/>
  <c r="D18" i="49"/>
  <c r="D19" i="49"/>
  <c r="D20" i="49"/>
  <c r="D21" i="49"/>
  <c r="D22" i="49"/>
  <c r="D23" i="49"/>
  <c r="D24" i="49"/>
  <c r="D25" i="49"/>
  <c r="D26" i="49"/>
  <c r="D27" i="49"/>
  <c r="D28" i="49"/>
  <c r="D29" i="49"/>
  <c r="D30" i="49"/>
  <c r="D31" i="49"/>
  <c r="D32" i="49"/>
  <c r="D33" i="49"/>
  <c r="D34" i="49"/>
  <c r="D35" i="49"/>
  <c r="D36" i="49"/>
  <c r="D37" i="49"/>
  <c r="D38" i="49"/>
  <c r="D39" i="49"/>
  <c r="D40" i="49"/>
  <c r="D41" i="49"/>
  <c r="D42" i="49"/>
  <c r="D43" i="49"/>
  <c r="D44" i="49"/>
  <c r="D45" i="49"/>
  <c r="D46" i="49"/>
  <c r="D47" i="49"/>
  <c r="D48" i="49"/>
  <c r="D49" i="49"/>
  <c r="D50" i="49"/>
  <c r="D51" i="49"/>
  <c r="D52" i="49"/>
  <c r="D53" i="49"/>
  <c r="D54" i="49"/>
  <c r="D55" i="49"/>
  <c r="D56" i="49"/>
  <c r="D57" i="49"/>
  <c r="D58" i="49"/>
  <c r="D59" i="49"/>
  <c r="D60" i="49"/>
  <c r="D61" i="49"/>
  <c r="D62" i="49"/>
  <c r="D63" i="49"/>
  <c r="D64" i="49"/>
  <c r="D65" i="49"/>
  <c r="D66" i="49"/>
  <c r="D67" i="49"/>
  <c r="D68" i="49"/>
  <c r="D69" i="49"/>
  <c r="D70" i="49"/>
  <c r="D71" i="49"/>
  <c r="D72" i="49"/>
  <c r="D73" i="49"/>
  <c r="D74" i="49"/>
  <c r="D75" i="49"/>
  <c r="D76" i="49"/>
  <c r="D77" i="49"/>
  <c r="D78" i="49"/>
  <c r="D79" i="49"/>
  <c r="D80" i="49"/>
  <c r="D81" i="49"/>
  <c r="D82" i="49"/>
  <c r="D83" i="49"/>
  <c r="D84" i="49"/>
  <c r="D85" i="49"/>
  <c r="D86" i="49"/>
  <c r="D87" i="49"/>
  <c r="D88" i="49"/>
  <c r="D89" i="49"/>
  <c r="D90" i="49"/>
  <c r="D91" i="49"/>
  <c r="D92" i="49"/>
  <c r="D93" i="49"/>
  <c r="D94" i="49"/>
  <c r="D95" i="49"/>
  <c r="D96" i="49"/>
  <c r="D97" i="49"/>
  <c r="D98" i="49"/>
  <c r="D99" i="49"/>
  <c r="D100" i="49"/>
  <c r="D101" i="49"/>
  <c r="D102" i="49"/>
  <c r="D103" i="49"/>
  <c r="D104" i="49"/>
  <c r="D105" i="49"/>
  <c r="D106" i="49"/>
  <c r="D107" i="49"/>
  <c r="D108" i="49"/>
  <c r="D109" i="49"/>
  <c r="D110" i="49"/>
  <c r="D111" i="49"/>
  <c r="D112" i="49"/>
  <c r="D113" i="49"/>
  <c r="D114" i="49"/>
  <c r="D115" i="49"/>
  <c r="D116" i="49"/>
  <c r="D117" i="49"/>
  <c r="D118" i="49"/>
  <c r="D119" i="49"/>
  <c r="D120" i="49"/>
  <c r="D121" i="49"/>
  <c r="D122" i="49"/>
  <c r="D123" i="49"/>
  <c r="D124" i="49"/>
  <c r="D125" i="49"/>
  <c r="D126" i="49"/>
  <c r="D127" i="49"/>
  <c r="D128" i="49"/>
  <c r="D129" i="49"/>
  <c r="D130" i="49"/>
  <c r="D131" i="49"/>
  <c r="D132" i="49"/>
  <c r="D133" i="49"/>
  <c r="D134" i="49"/>
  <c r="D135" i="49"/>
  <c r="D136" i="49"/>
  <c r="D137" i="49"/>
  <c r="D138" i="49"/>
  <c r="D139" i="49"/>
  <c r="D140" i="49"/>
  <c r="D141" i="49"/>
  <c r="D142" i="49"/>
  <c r="D143" i="49"/>
  <c r="D144" i="49"/>
  <c r="D145" i="49"/>
  <c r="D146" i="49"/>
  <c r="D147" i="49"/>
  <c r="D148" i="49"/>
  <c r="D149" i="49"/>
  <c r="D150" i="49"/>
  <c r="D151" i="49"/>
  <c r="D152" i="49"/>
  <c r="D153" i="49"/>
  <c r="D154" i="49"/>
  <c r="D155" i="49"/>
  <c r="D156" i="49"/>
  <c r="D157" i="49"/>
  <c r="D158" i="49"/>
  <c r="D159" i="49"/>
  <c r="D160" i="49"/>
  <c r="D161" i="49"/>
  <c r="D162" i="49"/>
  <c r="D163" i="49"/>
  <c r="D164" i="49"/>
  <c r="D165" i="49"/>
  <c r="D166" i="49"/>
  <c r="D167" i="49"/>
  <c r="D168" i="49"/>
  <c r="D169" i="49"/>
  <c r="D170" i="49"/>
  <c r="D171" i="49"/>
  <c r="D172" i="49"/>
  <c r="D173" i="49"/>
  <c r="D174" i="49"/>
  <c r="D175" i="49"/>
  <c r="D176" i="49"/>
  <c r="D177" i="49"/>
  <c r="D178" i="49"/>
  <c r="D179" i="49"/>
  <c r="D180" i="49"/>
  <c r="D181" i="49"/>
  <c r="D182" i="49"/>
  <c r="D183" i="49"/>
  <c r="D184" i="49"/>
  <c r="D185" i="49"/>
  <c r="D186" i="49"/>
  <c r="D187" i="49"/>
  <c r="D188" i="49"/>
  <c r="D189" i="49"/>
  <c r="D190" i="49"/>
  <c r="D191" i="49"/>
  <c r="D192" i="49"/>
  <c r="D193" i="49"/>
  <c r="D194" i="49"/>
  <c r="D195" i="49"/>
  <c r="D196" i="49"/>
  <c r="D197" i="49"/>
  <c r="D198" i="49"/>
  <c r="D199" i="49"/>
  <c r="D200" i="49"/>
  <c r="D201" i="49"/>
  <c r="D202" i="49"/>
  <c r="D203" i="49"/>
  <c r="D204" i="49"/>
  <c r="D205" i="49"/>
  <c r="D206" i="49"/>
  <c r="D207" i="49"/>
  <c r="D208" i="49"/>
  <c r="D209" i="49"/>
  <c r="D210" i="49"/>
  <c r="D211" i="49"/>
  <c r="D212" i="49"/>
  <c r="D213" i="49"/>
  <c r="D214" i="49"/>
  <c r="D215" i="49"/>
  <c r="D216" i="49"/>
  <c r="D217" i="49"/>
  <c r="D218" i="49"/>
  <c r="D219" i="49"/>
  <c r="D220" i="49"/>
  <c r="D221" i="49"/>
  <c r="D222" i="49"/>
  <c r="D223" i="49"/>
  <c r="D224" i="49"/>
  <c r="D225" i="49"/>
  <c r="D8" i="49"/>
  <c r="BL29" i="46" l="1"/>
  <c r="BM42" i="46"/>
  <c r="BL50" i="46"/>
  <c r="AA29" i="46" l="1"/>
  <c r="R286" i="41" l="1"/>
  <c r="Q322" i="41"/>
  <c r="R368" i="41"/>
  <c r="Q409" i="41"/>
  <c r="R428" i="41"/>
  <c r="Q459" i="41"/>
  <c r="R475" i="41"/>
  <c r="Q516" i="41"/>
  <c r="R535" i="41"/>
  <c r="Q566" i="41"/>
  <c r="R582" i="41"/>
  <c r="Q623" i="41"/>
  <c r="R642" i="41"/>
  <c r="Q678" i="41"/>
  <c r="R697" i="41"/>
  <c r="Q748" i="41"/>
  <c r="R767" i="41"/>
  <c r="Q787" i="41"/>
  <c r="Q788" i="41"/>
  <c r="Q789" i="41"/>
  <c r="Q790" i="41"/>
  <c r="Q791" i="41"/>
  <c r="Q792" i="41"/>
  <c r="Q793" i="41"/>
  <c r="Q794" i="41"/>
  <c r="Q798" i="41"/>
  <c r="Q799" i="41"/>
  <c r="Q802" i="41"/>
  <c r="Q803" i="41"/>
  <c r="Q817" i="41"/>
  <c r="R849" i="41"/>
  <c r="Q890" i="41"/>
  <c r="R909" i="41"/>
  <c r="Q950" i="41"/>
  <c r="R969" i="41"/>
  <c r="Q989" i="41"/>
  <c r="Q990" i="41"/>
  <c r="Q991" i="41"/>
  <c r="Q992" i="41"/>
  <c r="Q993" i="41"/>
  <c r="Q994" i="41"/>
  <c r="Q995" i="41"/>
  <c r="Q996" i="41"/>
  <c r="Q1000" i="41"/>
  <c r="Q1001" i="41"/>
  <c r="Q1004" i="41"/>
  <c r="Q1005" i="41"/>
  <c r="Q1019" i="41"/>
  <c r="BR80" i="41"/>
  <c r="BR87" i="41"/>
  <c r="BR91" i="41"/>
  <c r="E78" i="39" l="1"/>
  <c r="E79" i="39"/>
  <c r="E82" i="39"/>
  <c r="E83" i="39"/>
  <c r="E107" i="39"/>
  <c r="E108" i="39"/>
  <c r="E142" i="39"/>
  <c r="E143" i="39"/>
  <c r="E151" i="39"/>
  <c r="E168" i="39"/>
  <c r="E170" i="39"/>
  <c r="E171" i="39"/>
  <c r="E197" i="39"/>
  <c r="E199" i="39"/>
  <c r="E200" i="39"/>
  <c r="E208" i="39"/>
  <c r="E224" i="39"/>
  <c r="E226" i="39"/>
  <c r="E227" i="39"/>
  <c r="E107" i="35" l="1"/>
  <c r="E116" i="35" l="1"/>
  <c r="E117" i="35"/>
  <c r="E118" i="35"/>
  <c r="E119" i="35"/>
  <c r="E120" i="35"/>
  <c r="E121" i="35"/>
  <c r="E122" i="35"/>
  <c r="E123" i="35"/>
  <c r="E125" i="35"/>
  <c r="E126" i="35"/>
  <c r="E127" i="35"/>
  <c r="E128" i="35"/>
  <c r="E129" i="35"/>
  <c r="E130" i="35"/>
  <c r="E131" i="35"/>
  <c r="E132" i="35"/>
  <c r="E134" i="35"/>
  <c r="E135" i="35"/>
  <c r="E136" i="35"/>
  <c r="E137" i="35"/>
  <c r="E138" i="35"/>
  <c r="E139" i="35"/>
  <c r="E140" i="35"/>
  <c r="E141" i="35"/>
  <c r="E143" i="35"/>
  <c r="E144" i="35"/>
  <c r="E145" i="35"/>
  <c r="E146" i="35"/>
  <c r="E147" i="35"/>
  <c r="E148" i="35"/>
  <c r="E149" i="35"/>
  <c r="E150" i="35"/>
  <c r="E152" i="35"/>
  <c r="E153" i="35"/>
  <c r="E154" i="35"/>
  <c r="E155" i="35"/>
  <c r="E156" i="35"/>
  <c r="E157" i="35"/>
  <c r="E158" i="35"/>
  <c r="E159" i="35"/>
  <c r="E108" i="35"/>
  <c r="E109" i="35"/>
  <c r="E110" i="35"/>
  <c r="E111" i="35"/>
  <c r="E112" i="35"/>
  <c r="E113" i="35"/>
  <c r="E114" i="35"/>
  <c r="E89" i="35"/>
  <c r="E90" i="35"/>
  <c r="E91" i="35"/>
  <c r="E92" i="35"/>
  <c r="E93" i="35"/>
  <c r="E94" i="35"/>
  <c r="E95" i="35"/>
  <c r="E96" i="35"/>
  <c r="E98" i="35"/>
  <c r="E99" i="35"/>
  <c r="E100" i="35"/>
  <c r="E101" i="35"/>
  <c r="E102" i="35"/>
  <c r="E103" i="35"/>
  <c r="E104" i="35"/>
  <c r="E105" i="35"/>
  <c r="E80" i="35"/>
  <c r="E81" i="35"/>
  <c r="E82" i="35"/>
  <c r="E83" i="35"/>
  <c r="E84" i="35"/>
  <c r="E85" i="35"/>
  <c r="E86" i="35"/>
  <c r="E87" i="35"/>
  <c r="E71" i="35"/>
  <c r="E72" i="35"/>
  <c r="E73" i="35"/>
  <c r="E74" i="35"/>
  <c r="E75" i="35"/>
  <c r="E76" i="35"/>
  <c r="E77" i="35"/>
  <c r="E78" i="35"/>
  <c r="E62" i="35"/>
  <c r="E63" i="35"/>
  <c r="E64" i="35"/>
  <c r="E65" i="35"/>
  <c r="E66" i="35"/>
  <c r="E67" i="35"/>
  <c r="E68" i="35"/>
  <c r="E69" i="35"/>
  <c r="E26" i="35"/>
  <c r="E27" i="35"/>
  <c r="E28" i="35"/>
  <c r="E29" i="35"/>
  <c r="E30" i="35"/>
  <c r="E31" i="35"/>
  <c r="E32" i="35"/>
  <c r="E33" i="35"/>
  <c r="E35" i="35"/>
  <c r="E36" i="35"/>
  <c r="E37" i="35"/>
  <c r="E38" i="35"/>
  <c r="E39" i="35"/>
  <c r="E40" i="35"/>
  <c r="E41" i="35"/>
  <c r="E42" i="35"/>
  <c r="E44" i="35"/>
  <c r="E45" i="35"/>
  <c r="E46" i="35"/>
  <c r="E47" i="35"/>
  <c r="E48" i="35"/>
  <c r="E49" i="35"/>
  <c r="E50" i="35"/>
  <c r="E51" i="35"/>
  <c r="E53" i="35"/>
  <c r="E54" i="35"/>
  <c r="E55" i="35"/>
  <c r="E56" i="35"/>
  <c r="E57" i="35"/>
  <c r="E58" i="35"/>
  <c r="E59" i="35"/>
  <c r="E60" i="35"/>
  <c r="E17" i="35"/>
  <c r="E18" i="35"/>
  <c r="E19" i="35"/>
  <c r="E20" i="35"/>
  <c r="E21" i="35"/>
  <c r="E22" i="35"/>
  <c r="E23" i="35"/>
  <c r="E24" i="35"/>
  <c r="E9" i="35"/>
  <c r="E10" i="35"/>
  <c r="E11" i="35"/>
  <c r="E12" i="35"/>
  <c r="E13" i="35"/>
  <c r="E14" i="35"/>
  <c r="E15" i="35"/>
  <c r="E8" i="35"/>
  <c r="M16" i="29"/>
  <c r="D13" i="34" l="1"/>
  <c r="Q32" i="29" l="1"/>
  <c r="Q33" i="29"/>
  <c r="Q34" i="29"/>
  <c r="Q35" i="29"/>
  <c r="Q36" i="29"/>
  <c r="Q37" i="29"/>
  <c r="Q38" i="29"/>
  <c r="Q39" i="29"/>
  <c r="Q40" i="29"/>
  <c r="Q41" i="29"/>
  <c r="Q42" i="29"/>
  <c r="Q43" i="29"/>
  <c r="Q44" i="29"/>
  <c r="Q45" i="29"/>
  <c r="Q46" i="29"/>
  <c r="Q47" i="29"/>
  <c r="Q48" i="29"/>
  <c r="Q49" i="29"/>
  <c r="Q50" i="29"/>
  <c r="Q51" i="29"/>
  <c r="Q52" i="29"/>
  <c r="Q53" i="29"/>
  <c r="Q54" i="29"/>
  <c r="Q55" i="29"/>
  <c r="Q56" i="29"/>
  <c r="Q57" i="29"/>
  <c r="Q58" i="29"/>
  <c r="Q59" i="29"/>
  <c r="M32" i="29"/>
  <c r="M33" i="29"/>
  <c r="M34" i="29"/>
  <c r="M35" i="29"/>
  <c r="M36" i="29"/>
  <c r="M37" i="29"/>
  <c r="M38" i="29"/>
  <c r="M39" i="29"/>
  <c r="M40" i="29"/>
  <c r="M41" i="29"/>
  <c r="M42" i="29"/>
  <c r="M43" i="29"/>
  <c r="M44" i="29"/>
  <c r="M45" i="29"/>
  <c r="M46" i="29"/>
  <c r="M47" i="29"/>
  <c r="M48" i="29"/>
  <c r="M49" i="29"/>
  <c r="M50" i="29"/>
  <c r="M51" i="29"/>
  <c r="M52" i="29"/>
  <c r="M53" i="29"/>
  <c r="M54" i="29"/>
  <c r="M55" i="29"/>
  <c r="M56" i="29"/>
  <c r="M57" i="29"/>
  <c r="M58" i="29"/>
  <c r="M59" i="29"/>
  <c r="Q24" i="29"/>
  <c r="Q25" i="29"/>
  <c r="Q26" i="29"/>
  <c r="Q27" i="29"/>
  <c r="Q28" i="29"/>
  <c r="Q29" i="29"/>
  <c r="Q30" i="29"/>
  <c r="Q31" i="29"/>
  <c r="M24" i="29"/>
  <c r="M25" i="29"/>
  <c r="M26" i="29"/>
  <c r="M27" i="29"/>
  <c r="M28" i="29"/>
  <c r="M29" i="29"/>
  <c r="M30" i="29"/>
  <c r="M31" i="29"/>
  <c r="Q17" i="29"/>
  <c r="Q18" i="29"/>
  <c r="Q19" i="29"/>
  <c r="Q20" i="29"/>
  <c r="Q21" i="29"/>
  <c r="Q22" i="29"/>
  <c r="Q23" i="29"/>
  <c r="Q16" i="29"/>
  <c r="M17" i="29"/>
  <c r="M18" i="29"/>
  <c r="M19" i="29"/>
  <c r="M20" i="29"/>
  <c r="M21" i="29"/>
  <c r="M22" i="29"/>
  <c r="M23" i="29"/>
  <c r="E360" i="6" l="1"/>
  <c r="E361" i="6"/>
  <c r="C284" i="6"/>
  <c r="I33" i="6"/>
  <c r="I34" i="6"/>
  <c r="I35" i="6"/>
  <c r="B62" i="1" l="1"/>
  <c r="B46" i="1"/>
</calcChain>
</file>

<file path=xl/sharedStrings.xml><?xml version="1.0" encoding="utf-8"?>
<sst xmlns="http://schemas.openxmlformats.org/spreadsheetml/2006/main" count="18418" uniqueCount="5561">
  <si>
    <t>MF-3F00</t>
  </si>
  <si>
    <t>EFICCID-2FE2</t>
  </si>
  <si>
    <t>DFAA01-AA01</t>
  </si>
  <si>
    <t>EFAA05-AA05</t>
  </si>
  <si>
    <t>EFAA06-AA06</t>
  </si>
  <si>
    <t>EFERRORTEXT-6F02</t>
  </si>
  <si>
    <t>ATR 3B 19 96 10 06 03 01 52 00 00 00 77</t>
  </si>
  <si>
    <t>EFBYTECODE-6F03</t>
  </si>
  <si>
    <t>EFSMSHDR-6F04</t>
  </si>
  <si>
    <t>EFCNTR-6F06</t>
  </si>
  <si>
    <t>EFVERINFO-6F07</t>
  </si>
  <si>
    <t>EFWIBCFG-6F08</t>
  </si>
  <si>
    <t>EFSTPEVENTLS(1.2)-6F0B</t>
  </si>
  <si>
    <t>EFWIB13Menu-6F18</t>
  </si>
  <si>
    <t>EFWIB13TAR-6F1A</t>
  </si>
  <si>
    <t>EFWIB13SC-6F1B</t>
  </si>
  <si>
    <t>EFWIB13Text-6F1C</t>
  </si>
  <si>
    <t>EFWIB13SCRAddr-6F1D</t>
  </si>
  <si>
    <t>EFWIB13Title-6F1E</t>
  </si>
  <si>
    <t>EFMASLSMHDRLIST-6FB0</t>
  </si>
  <si>
    <t>DFgsm-7F20</t>
  </si>
  <si>
    <t>EFACMmax-6F37</t>
  </si>
  <si>
    <t>EFsst-6F38</t>
  </si>
  <si>
    <t>EFimsi-6F07</t>
  </si>
  <si>
    <t>EFhplmn-6F31</t>
  </si>
  <si>
    <t>EFlp-6F05</t>
  </si>
  <si>
    <t>EFacm-6F39</t>
  </si>
  <si>
    <t>EFpuct-6F41</t>
  </si>
  <si>
    <t>EFKcgprs-6F52</t>
  </si>
  <si>
    <t>EFbcch-6F74</t>
  </si>
  <si>
    <t>EFacc-6F78</t>
  </si>
  <si>
    <t>DFTelcom-7F10</t>
  </si>
  <si>
    <t>EFfdn-6F3B</t>
  </si>
  <si>
    <t>EFsms-6F3C</t>
  </si>
  <si>
    <t>EFccp-6F3D</t>
  </si>
  <si>
    <t>EFmsisdn-6F40</t>
  </si>
  <si>
    <t>EFsmsp-6F42</t>
  </si>
  <si>
    <t>EFInd-6F44</t>
  </si>
  <si>
    <t>DFDCS1800-7F21</t>
  </si>
  <si>
    <t>Sopi Tools V3.1</t>
  </si>
  <si>
    <t>Connect</t>
  </si>
  <si>
    <t>Explorer</t>
  </si>
  <si>
    <t>Start</t>
  </si>
  <si>
    <t>EFlocigprs-6F53</t>
  </si>
  <si>
    <t>EFcbmi-6F45</t>
  </si>
  <si>
    <t>EFspn-6F46</t>
  </si>
  <si>
    <t>EFloci-6F7E</t>
  </si>
  <si>
    <t>EFphase-6FAE</t>
  </si>
  <si>
    <t>EFad-6FAD</t>
  </si>
  <si>
    <t>EFsmss-6F43</t>
  </si>
  <si>
    <t>DFwib-2700</t>
  </si>
  <si>
    <t>EF = Elementary File</t>
  </si>
  <si>
    <t>Linear Fixed</t>
  </si>
  <si>
    <t>Cyclic</t>
  </si>
  <si>
    <t>Transparent</t>
  </si>
  <si>
    <t>MF= Master File</t>
  </si>
  <si>
    <t>DF = Dedicated File</t>
  </si>
  <si>
    <t>534D5343FFFFFFFFFFFFFFFFEDFFFFFFFFFFFFFFFFFFFFFFFF07912618485400F9FFFFFFFFFFFFAD</t>
  </si>
  <si>
    <t>Data</t>
  </si>
  <si>
    <t>-</t>
  </si>
  <si>
    <t>085901113132218941'</t>
  </si>
  <si>
    <t>05'</t>
  </si>
  <si>
    <t>000000'</t>
  </si>
  <si>
    <t>0200'</t>
  </si>
  <si>
    <t>03'</t>
  </si>
  <si>
    <t>EFkc-6F20</t>
  </si>
  <si>
    <t>EFplmnse-6F30</t>
  </si>
  <si>
    <t>EFext1-6F4A</t>
  </si>
  <si>
    <t>EFext2-6F4B</t>
  </si>
  <si>
    <t>EFfplmn-6F7B</t>
  </si>
  <si>
    <t>EFadn-6F3A</t>
  </si>
  <si>
    <t>Language preference</t>
  </si>
  <si>
    <t>International Mobile Subscriber Identity (IMSI).</t>
  </si>
  <si>
    <t>PLMN selector</t>
  </si>
  <si>
    <t>Higher Priority PLMN search period</t>
  </si>
  <si>
    <t>SIM service table</t>
  </si>
  <si>
    <t>Accumulated call meter</t>
  </si>
  <si>
    <t>Price per unit and currency table</t>
  </si>
  <si>
    <t>Cell broadcast message identifier selection</t>
  </si>
  <si>
    <t>Service Provider Name</t>
  </si>
  <si>
    <t>GPRS location information</t>
  </si>
  <si>
    <t>EFOPLMNwAct-6F61</t>
  </si>
  <si>
    <t>Operator controlled PLMN Selector with Access Technology</t>
  </si>
  <si>
    <t>Broadcast control channels</t>
  </si>
  <si>
    <t>Access control class</t>
  </si>
  <si>
    <t>Forbidden PLMNs</t>
  </si>
  <si>
    <t>Location information</t>
  </si>
  <si>
    <t>Administrative data</t>
  </si>
  <si>
    <t>Phase identification</t>
  </si>
  <si>
    <t>Abbreviated dialling numbers</t>
  </si>
  <si>
    <t>Fixed dialling numbers</t>
  </si>
  <si>
    <t>Short messages</t>
  </si>
  <si>
    <t>Capability configuration parameters</t>
  </si>
  <si>
    <t>Short message service parameters</t>
  </si>
  <si>
    <t>SMS status</t>
  </si>
  <si>
    <t>Last number dialled</t>
  </si>
  <si>
    <t>Extension1</t>
  </si>
  <si>
    <t>Extension2</t>
  </si>
  <si>
    <t>MSISDN</t>
  </si>
  <si>
    <t>ICC Identification</t>
  </si>
  <si>
    <t>Pilihan Bahasa</t>
  </si>
  <si>
    <t>Kunci sandi rahasia</t>
  </si>
  <si>
    <t>Harga per unit dan tabel mata uang</t>
  </si>
  <si>
    <t>Pemilihan pengenalan pesan broadcast celluler</t>
  </si>
  <si>
    <t>Informasi lokasi GPRS</t>
  </si>
  <si>
    <t xml:space="preserve">Informasi lokasi </t>
  </si>
  <si>
    <t>Operator kontrol PLMN selektror dengan teknologi akses</t>
  </si>
  <si>
    <t>Selektor PLMN</t>
  </si>
  <si>
    <t>Status SMS</t>
  </si>
  <si>
    <t>Parameter pelayanan pesan pendek</t>
  </si>
  <si>
    <t>Parameter konfigurasi kapabilitas</t>
  </si>
  <si>
    <t>Pesan pendek</t>
  </si>
  <si>
    <t>Nilai maksimum akumulasi Perhitungan panggilan</t>
  </si>
  <si>
    <t>Periode pencarian PLMN dengan Prioritas yang lebih tinggi</t>
  </si>
  <si>
    <t xml:space="preserve">Identitas Pelanggan Perangkat selular Internasional </t>
  </si>
  <si>
    <t>PLMNs Terlarang</t>
  </si>
  <si>
    <t>Nomor panggilan tetap</t>
  </si>
  <si>
    <t>Nomor panggilan singkat</t>
  </si>
  <si>
    <t>Ekstensi1</t>
  </si>
  <si>
    <t>Ekstensi2</t>
  </si>
  <si>
    <t>Tabel Pelayanan SIM</t>
  </si>
  <si>
    <t>Data administrasi</t>
  </si>
  <si>
    <t>Nomor terakhir yang dihubungi</t>
  </si>
  <si>
    <t>Pengenal Fasa</t>
  </si>
  <si>
    <t>EF ini memberikan nomor identifikasi unik untuk SIM.</t>
  </si>
  <si>
    <t>EF ini berisi interval waktu antara proses pencarian untuk PLMN dengan prioritas yang lebih tinggi</t>
  </si>
  <si>
    <t>EF ini berisi coding untuk n PLMNs, di mana n adalah setidaknya delapan</t>
  </si>
  <si>
    <t>File size: 3 bytes</t>
  </si>
  <si>
    <t>cyclic</t>
  </si>
  <si>
    <t>Record length: 3 bytes</t>
  </si>
  <si>
    <t>5 bytes</t>
  </si>
  <si>
    <t>2n bytes</t>
  </si>
  <si>
    <t>17 bytes</t>
  </si>
  <si>
    <t>EFkcgprs-6F52</t>
  </si>
  <si>
    <t>9 bytes</t>
  </si>
  <si>
    <t>14 bytes</t>
  </si>
  <si>
    <t>16 bytes</t>
  </si>
  <si>
    <t>2 bytes</t>
  </si>
  <si>
    <t>12 bytes</t>
  </si>
  <si>
    <t>11 bytes</t>
  </si>
  <si>
    <t>3+X bytes</t>
  </si>
  <si>
    <t>1 byte</t>
  </si>
  <si>
    <t>1‑n bytes</t>
  </si>
  <si>
    <t>EFplmnsel-6F30</t>
  </si>
  <si>
    <t xml:space="preserve"> 1 byte</t>
  </si>
  <si>
    <t>:X+14 bytes</t>
  </si>
  <si>
    <t xml:space="preserve"> X+14 bytes</t>
  </si>
  <si>
    <t>176 bytes</t>
  </si>
  <si>
    <t>X+14 bytes</t>
  </si>
  <si>
    <t>28+Y bytes</t>
  </si>
  <si>
    <t>2+X bytes</t>
  </si>
  <si>
    <t>EFLnd-6F44</t>
  </si>
  <si>
    <t>13 bytes</t>
  </si>
  <si>
    <t>Linear fixed</t>
  </si>
  <si>
    <r>
      <t xml:space="preserve">3n (n </t>
    </r>
    <r>
      <rPr>
        <sz val="11"/>
        <color theme="1"/>
        <rFont val="Courier New"/>
        <family val="3"/>
      </rPr>
      <t>≥</t>
    </r>
    <r>
      <rPr>
        <sz val="11"/>
        <color theme="1"/>
        <rFont val="Times New Roman"/>
        <family val="1"/>
      </rPr>
      <t xml:space="preserve"> 8) bytes</t>
    </r>
  </si>
  <si>
    <r>
      <t xml:space="preserve">X bytes, X </t>
    </r>
    <r>
      <rPr>
        <sz val="11"/>
        <color theme="1"/>
        <rFont val="Courier New"/>
        <family val="3"/>
      </rPr>
      <t>≥</t>
    </r>
    <r>
      <rPr>
        <sz val="11"/>
        <color theme="1"/>
        <rFont val="Times New Roman"/>
        <family val="1"/>
      </rPr>
      <t xml:space="preserve"> 2</t>
    </r>
  </si>
  <si>
    <r>
      <t xml:space="preserve">5n (n </t>
    </r>
    <r>
      <rPr>
        <sz val="11"/>
        <color theme="1"/>
        <rFont val="Symbol"/>
        <family val="1"/>
        <charset val="2"/>
      </rPr>
      <t>³</t>
    </r>
    <r>
      <rPr>
        <sz val="11"/>
        <color theme="1"/>
        <rFont val="Times New Roman"/>
        <family val="1"/>
      </rPr>
      <t xml:space="preserve"> 8) bytes</t>
    </r>
  </si>
  <si>
    <t>File size</t>
  </si>
  <si>
    <t>File stuctur</t>
  </si>
  <si>
    <t>Num of Record</t>
  </si>
  <si>
    <t>Record Length</t>
  </si>
  <si>
    <t>Acces Condition</t>
  </si>
  <si>
    <t>Read</t>
  </si>
  <si>
    <t>Update</t>
  </si>
  <si>
    <t>Creat DF</t>
  </si>
  <si>
    <t>invalidate</t>
  </si>
  <si>
    <t>Rehabilitate</t>
  </si>
  <si>
    <t>Delete</t>
  </si>
  <si>
    <t>increase</t>
  </si>
  <si>
    <t>Resize</t>
  </si>
  <si>
    <t>Get Respone</t>
  </si>
  <si>
    <t>Dedicated File</t>
  </si>
  <si>
    <t>0145'</t>
  </si>
  <si>
    <t>000001457F20020000000000099B00140400838A838A'</t>
  </si>
  <si>
    <t>0004'</t>
  </si>
  <si>
    <t>ALWAYS</t>
  </si>
  <si>
    <t>CVH1</t>
  </si>
  <si>
    <t>ADM1</t>
  </si>
  <si>
    <t>ADM2</t>
  </si>
  <si>
    <t>Never</t>
  </si>
  <si>
    <t>000000046F05040001F04401020000'</t>
  </si>
  <si>
    <t>FFFFFFFF'</t>
  </si>
  <si>
    <t>0009'</t>
  </si>
  <si>
    <t>0078'</t>
  </si>
  <si>
    <t>0001'</t>
  </si>
  <si>
    <t>0003'</t>
  </si>
  <si>
    <t>000A'</t>
  </si>
  <si>
    <t>000F'</t>
  </si>
  <si>
    <t>0005'</t>
  </si>
  <si>
    <t>0014'</t>
  </si>
  <si>
    <t>0011'</t>
  </si>
  <si>
    <t>000E'</t>
  </si>
  <si>
    <t>0028'</t>
  </si>
  <si>
    <t>0010'</t>
  </si>
  <si>
    <t>0002'</t>
  </si>
  <si>
    <t>000C'</t>
  </si>
  <si>
    <t>000B'</t>
  </si>
  <si>
    <t>04'</t>
  </si>
  <si>
    <t>CHV1</t>
  </si>
  <si>
    <t>000000096F07040014F01401020000'</t>
  </si>
  <si>
    <t>000000096F20040011F04401020000'</t>
  </si>
  <si>
    <t>FFFFFFFFFFFFFFFF07'</t>
  </si>
  <si>
    <t>FFFFFFFFFFFFFFFFFFFFFFFFFFFFFFFFFFFFFFFFFFFFFFFFFFFFFFFFFFFFFFFFFFFFFFFFFFFFFFFFFFFFFFFFFFFFFFFFFFFFFFFFFFFFFFFFFFFFFFFFFFFFFFFFFFFFFFFFFFFFFFFFFFFFFFFFFFFFFFFFFFFFFFFFFFFFFFFFFFFFFFFFFFFFFFFFFFFFFFFFFFFFFFFFFFFFFFFFFFFFFFFFFFFFFFFFFFFFFFFF'</t>
  </si>
  <si>
    <t>000000786F30040011F04401020000'</t>
  </si>
  <si>
    <t>000000146F45040011F04401020000'</t>
  </si>
  <si>
    <t>CHV2</t>
  </si>
  <si>
    <t>000000016F31040014F04401020000'</t>
  </si>
  <si>
    <t>000000036F37040012F04401020000'</t>
  </si>
  <si>
    <t>FF3FFF0F03003C03000C'</t>
  </si>
  <si>
    <t>0000000A6F38040014F04401020000'</t>
  </si>
  <si>
    <t>0000000F6F39048012104401020303'</t>
  </si>
  <si>
    <t>000000056F41040012F04401020000'</t>
  </si>
  <si>
    <t>FFFFFF0000'</t>
  </si>
  <si>
    <t>000000106F74040011F04401020000'</t>
  </si>
  <si>
    <t>0080FFFFFFFFFFFFFFFFFFFFFFFFFFFFFFFFFFFF'</t>
  </si>
  <si>
    <t>000000116F46040004F04401020000'</t>
  </si>
  <si>
    <t>000000036FAD040004F04401020000'</t>
  </si>
  <si>
    <t>000000016FAE040004F04401020000'</t>
  </si>
  <si>
    <t>0041786973FFFFFFFFFFFFFFFFFFFFFFFF'</t>
  </si>
  <si>
    <t>000000096F52040011F04401020000'</t>
  </si>
  <si>
    <t>0000000E6F53040011F04401020000'</t>
  </si>
  <si>
    <t>FFFFFFFFFFFFFF15F0110000FF01'</t>
  </si>
  <si>
    <t>000000286F61040014F04401020000'</t>
  </si>
  <si>
    <t>000000026F78040014F04401020000'</t>
  </si>
  <si>
    <t>FFFFFFFFFFFFFFFFFFFFFFFFFFFFFFFFFFFFFFFFFFFFFFFFFFFFFFFFFFFFFFFFFFFFFFFFFFFFFFFF'</t>
  </si>
  <si>
    <t>FFFFFFFFFFFFFFFFFFFFFFFFFFFFFFFF'</t>
  </si>
  <si>
    <t>0000000C6F7B040011F04401020000'</t>
  </si>
  <si>
    <t>FFFFFFFFFFFFFFFFFFFFFFFF'</t>
  </si>
  <si>
    <t>CHV1'</t>
  </si>
  <si>
    <t>0000000B6F7E040011F01401020000'</t>
  </si>
  <si>
    <t>FFFFFFFF15F0110000FF01'</t>
  </si>
  <si>
    <t>0DAC'</t>
  </si>
  <si>
    <t>7D</t>
  </si>
  <si>
    <t>1C</t>
  </si>
  <si>
    <t>00000DAC6F3A040011F0220102011C'</t>
  </si>
  <si>
    <t>43656B2050756C7361FFFFFFFFFF04811A32FBFFFFFFFFFFFFFFFFFF'</t>
  </si>
  <si>
    <t>00C0'</t>
  </si>
  <si>
    <t>08'</t>
  </si>
  <si>
    <t>18'</t>
  </si>
  <si>
    <t>000000C06F3B040012F04401020118'</t>
  </si>
  <si>
    <t>FFFFFFFFFFFFFFFFFFFFFFFFFFFFFFFFFFFFFFFFFFFFFFFF'</t>
  </si>
  <si>
    <t>0F'</t>
  </si>
  <si>
    <t>0A50'</t>
  </si>
  <si>
    <t>B0'</t>
  </si>
  <si>
    <t>00000A506F3C040011F044010201B0'</t>
  </si>
  <si>
    <t>00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t>
  </si>
  <si>
    <t>0038'</t>
  </si>
  <si>
    <t>0E'</t>
  </si>
  <si>
    <t>000000386F3D040011F0440102010E'</t>
  </si>
  <si>
    <t>FFFFFFFFFFFFFFFFFFFFFFFFFFFF'</t>
  </si>
  <si>
    <t>0048'</t>
  </si>
  <si>
    <t>000000486F40040011F04401020118'</t>
  </si>
  <si>
    <t>00A0'</t>
  </si>
  <si>
    <t>28'</t>
  </si>
  <si>
    <t>000000A06F42040011F04401020128'</t>
  </si>
  <si>
    <t>000000026F43040011F04401020000'</t>
  </si>
  <si>
    <t>FFFF'</t>
  </si>
  <si>
    <t>000000786F44040011F04401020318'</t>
  </si>
  <si>
    <t>001A'</t>
  </si>
  <si>
    <t>02'</t>
  </si>
  <si>
    <t>0D</t>
  </si>
  <si>
    <t>0000001A6F4A040011F0440102010D'</t>
  </si>
  <si>
    <t>FFFFFFFFFFFFFFFFFFFFFFFFFF'</t>
  </si>
  <si>
    <t>000D'</t>
  </si>
  <si>
    <t>01'</t>
  </si>
  <si>
    <t>0D'</t>
  </si>
  <si>
    <t>0000000D6F4B040012F0440102010D'</t>
  </si>
  <si>
    <t>Always</t>
  </si>
  <si>
    <t>0000000A2FE204000FF04401020000'</t>
  </si>
  <si>
    <t>982611484210277343F2'</t>
  </si>
  <si>
    <t>000002EEAA010400F4F04401020000'</t>
  </si>
  <si>
    <t>--</t>
  </si>
  <si>
    <t>000001457F10020000000000099B000A0400838A838A'</t>
  </si>
  <si>
    <t>02EE'</t>
  </si>
  <si>
    <t>ADM</t>
  </si>
  <si>
    <t>CHV1/CHV2</t>
  </si>
  <si>
    <t>Ef ini berisi tentang idenstitas pelangga perangkat selular internasioal</t>
  </si>
  <si>
    <t>Prosedur percobaan</t>
  </si>
  <si>
    <t>Net.Framework</t>
  </si>
  <si>
    <t>Intaller Sopi tools</t>
  </si>
  <si>
    <t>Mode : Auto</t>
  </si>
  <si>
    <t>kunci KC GPRS sandi rahasia GPRS</t>
  </si>
  <si>
    <t>Accumulated call meter maximum value</t>
  </si>
  <si>
    <t>Nama Penyedia Layanan</t>
  </si>
  <si>
    <t>Saluran kontrol Penyiaran</t>
  </si>
  <si>
    <t>kelas kontrol akses</t>
  </si>
  <si>
    <t>Transparent EF</t>
  </si>
  <si>
    <t>Linear fixed EF</t>
  </si>
  <si>
    <t>Cyclic EF</t>
  </si>
  <si>
    <t>Linear Fixed EF</t>
  </si>
  <si>
    <t>Metode untuk mengakses Tipe EF  jenis ini adalah</t>
  </si>
  <si>
    <t>1.Menggunakan Nomor catatan</t>
  </si>
  <si>
    <t>2.Ketika catatan pointer tidak diatur harus memungkinkan untuk melakukan tindakan pertama atau terkahir dengan menggunakan mode next atau previous</t>
  </si>
  <si>
    <t>3. Ketika catatan pointer diatur harus memungkinkan untuk melakukan tindakan pada catatan ini, catatan berikutnya(kecuali catatan sebelumnya diatur ke catatan terakhir) atau catatan sebelumnya (kecuali jika cacatatan ini diatur ke catatan pertama)</t>
  </si>
  <si>
    <t>4. Dengan mengidentifikasi menggunakan pattern seek starting</t>
  </si>
  <si>
    <t>Forward dari catatan yang diikuti mengikuti satu dimana catatan diatur(Kecuali catatan pointer di atur ke catatan terakhir)</t>
  </si>
  <si>
    <t>Forwards dari awal file</t>
  </si>
  <si>
    <t>Mundur dari akhir file;</t>
  </si>
  <si>
    <t>Mundur dari catatan sebelumnya yang di mana pointer record diatur (kecuali catatan pointer diatur untuk rekaman pertama).</t>
  </si>
  <si>
    <t>Jika tindakan mengikuti seleksi dari sebuah record dibatalkan, maka record pointer akan tetap ditetapkan pada catatan di mana itu diatur sebelum tindakan. Menurut ISO / IEC 7816-4 [35] tidak mungkin untuk memiliki lebih dari 254 catatan dalam file jenis ini, dan setiap record tidak bisa lebih dari 255 byte menggunakan perintah singkat Format APDU.</t>
  </si>
  <si>
    <t>Cyclic File digunakan untuk menyimpan catatan dalam urutan kronologis. Ketika semua catatan telah digunakan untuk penyimpanan, maka penyimpanan data berikutnya akan menimpa informasi terakhir. Tidak lebih besar dari 255 byte</t>
  </si>
  <si>
    <t>EF dengan struktur linear fixed terdiri dari urutan semua catatan yang  sama (tetap) panjang.  Catatan pertama adalah catatan nomor 1. Panjang dari sebuah record nilai ini dikalikan dengan jumlah catatan ditunjukkan dalam header dari EF Struktur ini disebut format di GSM</t>
  </si>
  <si>
    <t>EF dengan struktur transparan terdiri dari urutan byte. Ketika membaca atau memperbarui, urutan byte yang akan ditindaklanjuti direferensikan oleh alamat relatif (offset), yang menunjukkan posisi awal (dalam byte), dan jumlah byte untuk dibaca atau diperbarui. Byte pertama dari EF transparan memiliki alamat relatif '00 00 '. Total panjang data tubuh EF ditunjukkan di header EF.   Struktur ini di sebut Binari di GSM</t>
  </si>
  <si>
    <t>'3F': Master File;</t>
  </si>
  <si>
    <r>
      <t>'7F': 1</t>
    </r>
    <r>
      <rPr>
        <vertAlign val="superscript"/>
        <sz val="10"/>
        <color theme="1"/>
        <rFont val="Times New Roman"/>
        <family val="1"/>
      </rPr>
      <t>st</t>
    </r>
    <r>
      <rPr>
        <sz val="10"/>
        <color theme="1"/>
        <rFont val="Times New Roman"/>
        <family val="1"/>
      </rPr>
      <t xml:space="preserve"> level Dedicated File;</t>
    </r>
  </si>
  <si>
    <r>
      <t>'5F': 2</t>
    </r>
    <r>
      <rPr>
        <vertAlign val="superscript"/>
        <sz val="10"/>
        <color theme="1"/>
        <rFont val="Times New Roman"/>
        <family val="1"/>
      </rPr>
      <t>nd</t>
    </r>
    <r>
      <rPr>
        <sz val="10"/>
        <color theme="1"/>
        <rFont val="Times New Roman"/>
        <family val="1"/>
      </rPr>
      <t xml:space="preserve"> level Dedicated File;</t>
    </r>
  </si>
  <si>
    <t>'2F': Elementary File under the Master File;</t>
  </si>
  <si>
    <r>
      <t>'6F': Elementary File under a 1</t>
    </r>
    <r>
      <rPr>
        <vertAlign val="superscript"/>
        <sz val="10"/>
        <color theme="1"/>
        <rFont val="Times New Roman"/>
        <family val="1"/>
      </rPr>
      <t>st</t>
    </r>
    <r>
      <rPr>
        <sz val="10"/>
        <color theme="1"/>
        <rFont val="Times New Roman"/>
        <family val="1"/>
      </rPr>
      <t xml:space="preserve"> level Dedicated File;</t>
    </r>
  </si>
  <si>
    <r>
      <t>'4F': Elementary File under 2</t>
    </r>
    <r>
      <rPr>
        <vertAlign val="superscript"/>
        <sz val="10"/>
        <color theme="1"/>
        <rFont val="Times New Roman"/>
        <family val="1"/>
      </rPr>
      <t>nd</t>
    </r>
    <r>
      <rPr>
        <sz val="10"/>
        <color theme="1"/>
        <rFont val="Times New Roman"/>
        <family val="1"/>
      </rPr>
      <t xml:space="preserve"> level Dedicated File.</t>
    </r>
  </si>
  <si>
    <t>Berkas Dasar (EF) terdiri dari header dan bagian tubuh. Berikut tiga struktur dari EF yang digunakan oleh GSM</t>
  </si>
  <si>
    <t>File Cyclic digunakan untuk menyimpan catatan dalam urutan kronologis. Ketika semua catatan telah digunakan untuk penyimpanan, maka penyimpanan data berikutnya akan menimpa informasi terlama.
EF dengan struktur cyclic terdiri dari sejumlah  catatan tetap dengan sama panjang (tetap). Dalam struktur file ini ada hubungan antara catatan terakhir (n) dan catatan pertama. Ketika catatan pointer diatur untuk catatan (n) terakhir, maka catatan berikutnya adalah catatan 1. Demikian pula, ketika catatan pointer diatur untuk mencatat ke 1, maka catatan sebelumnya adalah catatan n. 
Update catatan terakhir yang berisi data terbaru adalah catatan nomor 1, dan data terlama berlangsung di catatan jumlah n..</t>
  </si>
  <si>
    <t>Akumulasi perhitungan panggilan</t>
  </si>
  <si>
    <t>Ciphering key Kc</t>
  </si>
  <si>
    <t>normal operation</t>
  </si>
  <si>
    <t>'00'</t>
  </si>
  <si>
    <t>type approval operations</t>
  </si>
  <si>
    <t>'80'</t>
  </si>
  <si>
    <t>normal operation + specific facilities</t>
  </si>
  <si>
    <t>'01'</t>
  </si>
  <si>
    <t>type approval operations + specific facilities</t>
  </si>
  <si>
    <t>'81'</t>
  </si>
  <si>
    <t>maintenance (off line)</t>
  </si>
  <si>
    <t>'02'</t>
  </si>
  <si>
    <t>cell test operation</t>
  </si>
  <si>
    <t>EF ini berisi informasi mengenai modus operasi sesuai dengan jenis SIM</t>
  </si>
  <si>
    <t>Untuk mengetahui berapa panjang nama yang dapat disimpan dihandset</t>
  </si>
  <si>
    <t>Ciphering key GPRS</t>
  </si>
  <si>
    <t>A</t>
  </si>
  <si>
    <t>B</t>
  </si>
  <si>
    <t>C</t>
  </si>
  <si>
    <t>E</t>
  </si>
  <si>
    <t>F</t>
  </si>
  <si>
    <t>H</t>
  </si>
  <si>
    <t>I</t>
  </si>
  <si>
    <t>K</t>
  </si>
  <si>
    <t>L</t>
  </si>
  <si>
    <t>M</t>
  </si>
  <si>
    <t>P</t>
  </si>
  <si>
    <t>O</t>
  </si>
  <si>
    <t>S</t>
  </si>
  <si>
    <t>0000 0000</t>
  </si>
  <si>
    <t xml:space="preserve">bit 1 = 0, </t>
  </si>
  <si>
    <t>display of registered PLMN not required</t>
  </si>
  <si>
    <t>41 78 69 73</t>
  </si>
  <si>
    <t>Axis</t>
  </si>
  <si>
    <t>1 byte =  1st language code (highest prior.)</t>
  </si>
  <si>
    <t>1 byte =  2nd language code</t>
  </si>
  <si>
    <t xml:space="preserve">n byte = n language code (Low prior) </t>
  </si>
  <si>
    <t>Language preference ------&gt;  1-n bytes</t>
  </si>
  <si>
    <t xml:space="preserve">FFFFFFFF </t>
  </si>
  <si>
    <t>=</t>
  </si>
  <si>
    <t>11111111'</t>
  </si>
  <si>
    <t xml:space="preserve">11111111 '     </t>
  </si>
  <si>
    <t xml:space="preserve">    &lt;----- 4 Byte</t>
  </si>
  <si>
    <t>IMSI ----&gt; 9 bytes</t>
  </si>
  <si>
    <t>085901113132218941 = 00001000   01011001  00000001 00010001  00110001   00110010  00100001  10001001  01000001    &lt;----  9 Byte</t>
  </si>
  <si>
    <t>Byte 2</t>
  </si>
  <si>
    <t>________________________</t>
  </si>
  <si>
    <t>|b8|b7|b6|b5|b4|b3|b2|b1|</t>
  </si>
  <si>
    <t>|__|__|__|__|__|__|__|__|</t>
  </si>
  <si>
    <t>b8</t>
  </si>
  <si>
    <t>b7</t>
  </si>
  <si>
    <t xml:space="preserve">b6 </t>
  </si>
  <si>
    <t xml:space="preserve">b5 </t>
  </si>
  <si>
    <t xml:space="preserve">b4 </t>
  </si>
  <si>
    <t xml:space="preserve"> </t>
  </si>
  <si>
    <t>b3</t>
  </si>
  <si>
    <t>b2</t>
  </si>
  <si>
    <t>b1</t>
  </si>
  <si>
    <t>Byte 3</t>
  </si>
  <si>
    <t xml:space="preserve"> MSB Digit1</t>
  </si>
  <si>
    <t>:</t>
  </si>
  <si>
    <t>LSB Digit1</t>
  </si>
  <si>
    <t>Parity</t>
  </si>
  <si>
    <t xml:space="preserve"> ---&gt;</t>
  </si>
  <si>
    <t>00001000'</t>
  </si>
  <si>
    <t xml:space="preserve">01011001'  </t>
  </si>
  <si>
    <t xml:space="preserve">  ---&gt;</t>
  </si>
  <si>
    <t>085901113132218900'</t>
  </si>
  <si>
    <t>CONVERT HEX2BIN</t>
  </si>
  <si>
    <t xml:space="preserve">00000001'    </t>
  </si>
  <si>
    <t>---&gt;</t>
  </si>
  <si>
    <t xml:space="preserve">00010001'   </t>
  </si>
  <si>
    <t xml:space="preserve">    ---&gt;</t>
  </si>
  <si>
    <t>00110001'</t>
  </si>
  <si>
    <t xml:space="preserve">00110010'   </t>
  </si>
  <si>
    <t>'00100001'</t>
  </si>
  <si>
    <t>10001001 '</t>
  </si>
  <si>
    <t>01000001 '</t>
  </si>
  <si>
    <t>LSB Digit 2</t>
  </si>
  <si>
    <t>MSB Digit 2</t>
  </si>
  <si>
    <t>MSB Digit 3</t>
  </si>
  <si>
    <t>LSB Digit 3</t>
  </si>
  <si>
    <t>EFKC ------&gt; 9 byte =</t>
  </si>
  <si>
    <t>FFFFFFFF FFFFFFFF 07  = 11111111    11111111   11111111   11111111   11111111   11111111   11111111   11111111   00000111                   &lt;---- 9 byte true</t>
  </si>
  <si>
    <t>07 hex = 111 binner</t>
  </si>
  <si>
    <t>Oleh karena itu nilai '07' dan bukan 'FF' harus hadir mengikuti fase administratif.</t>
  </si>
  <si>
    <t xml:space="preserve">Mendefinisikan nilai n = 111 sebagai "kunci tidak tersedia". </t>
  </si>
  <si>
    <t>PLMN ---&gt; File size: 3n (n &gt;= 8) bytes</t>
  </si>
  <si>
    <t>n</t>
  </si>
  <si>
    <t>FFFFFFFFFFFFFFFFFFFFFFFFFFFFFFFFFFFFFFFFFFFFFFFFFFFFFFFFFFFFFFFFFFFFFFFFFFFFFFFFFFFFFFFFFFFFFFFFFFFFFFFFFFFFFFFFFFFFFFFF</t>
  </si>
  <si>
    <t>FFFFFFFFFFFFFFFFFFFFFFFFFFFFFFFFFFFFFFFFFFFFFFFFFFFFFFFFFFFFFFFFFFFFFFFFFFFFFFFFFFFFFFFFFFFFFFFFFFFFFFFFFFFFFFFFFFFFFFFF = 960 digit / 8 = 120 byte</t>
  </si>
  <si>
    <t>EFHplmn -----&gt; 1 byte</t>
  </si>
  <si>
    <t>05 = 00000101;</t>
  </si>
  <si>
    <t>EFACMmax -----&gt; 3 byte</t>
  </si>
  <si>
    <t xml:space="preserve">000000 = 00000000 00000000 00000000 </t>
  </si>
  <si>
    <t xml:space="preserve">  &lt;------ 3 byte</t>
  </si>
  <si>
    <t>Maximum value</t>
  </si>
  <si>
    <t>FF3FFF0F03003C03000C =  11111111 00111111 11111111 00001111 00000011 00000000 00111100 00000011 00000000 00001100      &lt;---- 10 Byte</t>
  </si>
  <si>
    <t>EFACM ----&gt; 3 byte</t>
  </si>
  <si>
    <t xml:space="preserve">000000 = 00000000 00000000 00000000  </t>
  </si>
  <si>
    <t>3Byte</t>
  </si>
  <si>
    <t>EFPuct ----&gt; 5 bytes</t>
  </si>
  <si>
    <t>FFFFFF0000 =  11111111 11111111 11111111 00000000 00000000    &lt;------ 5 Byte</t>
  </si>
  <si>
    <t xml:space="preserve"> 00000000 00000000</t>
  </si>
  <si>
    <t>b6</t>
  </si>
  <si>
    <t>b5</t>
  </si>
  <si>
    <t>b4</t>
  </si>
  <si>
    <t>Byte 5</t>
  </si>
  <si>
    <t>2^(1)</t>
  </si>
  <si>
    <t>2^(0)</t>
  </si>
  <si>
    <t>2^(2)</t>
  </si>
  <si>
    <t>2^(3)</t>
  </si>
  <si>
    <t>2^(4)</t>
  </si>
  <si>
    <t>2^(5)</t>
  </si>
  <si>
    <t>2^(6)</t>
  </si>
  <si>
    <t>2^(7)</t>
  </si>
  <si>
    <t>2^(8)</t>
  </si>
  <si>
    <t>2^(9)</t>
  </si>
  <si>
    <t>2^(10)</t>
  </si>
  <si>
    <t>2^(11)</t>
  </si>
  <si>
    <t xml:space="preserve">Elementary Price per Unit (EPPU) </t>
  </si>
  <si>
    <t>EFCBMI   -----&gt; 2n Byte</t>
  </si>
  <si>
    <t xml:space="preserve">n </t>
  </si>
  <si>
    <t>11111111 11111111 11111111 11111111 11111111 11111111 11111111 11111111 11111111 11111111</t>
  </si>
  <si>
    <t xml:space="preserve">     </t>
  </si>
  <si>
    <t>CB Message Identifier 1</t>
  </si>
  <si>
    <t>CB Message Identifier 2</t>
  </si>
  <si>
    <t>EFSPN ------&gt; 17 bytes</t>
  </si>
  <si>
    <t>0041786973FFFFFFFFFFFFFFFFFFFFFFFF = 00000000 01000001 01111000 01101001 01110011  11111111 11111111 11111111 11111111 11111111 11111111 11111111 11111111 11111111 11111111 11111111 11111111 &lt;----- 17 Byte</t>
  </si>
  <si>
    <t>Byte 1</t>
  </si>
  <si>
    <t>41786973FFFFFFFFFFFFFFFFFFFFFFFF</t>
  </si>
  <si>
    <t>adalah Service Provider Name</t>
  </si>
  <si>
    <t>00 adalah Display Condition</t>
  </si>
  <si>
    <t>Jika b1 = 1 display PLMN terdaftar di perlukan</t>
  </si>
  <si>
    <t xml:space="preserve"> 41786973 adalah SPN axis  sesuai aturan jika tidak di perlukan sisanya di gunakan FF</t>
  </si>
  <si>
    <t>KCGRS ----&gt; 9 Byte</t>
  </si>
  <si>
    <t>&lt;---- 9 Byte</t>
  </si>
  <si>
    <t>Ciphering key KcGPRS</t>
  </si>
  <si>
    <t>Ciphering key sequence number n for GPRS</t>
  </si>
  <si>
    <t>b4 sampai b8 adalah 0</t>
  </si>
  <si>
    <t>EF LOCI GPRS ----&gt; 14 Byte</t>
  </si>
  <si>
    <t>FFFFFFFFFFFFFF15F0110000FF01 =  11111111 11111111 11111111 11111111 11111111 11111111 11111111  00010101 11110000 00010001 00000000 00000000 11111111 00000001 &lt;-------14 byte</t>
  </si>
  <si>
    <t>Packet Temporary Mobile Subscriber Identity (P-TMSI);</t>
  </si>
  <si>
    <t>Packet Temporary Mobile Subscriber Identity signature value (P-TMSI signature value);</t>
  </si>
  <si>
    <t>Routing Area Information (RAI);</t>
  </si>
  <si>
    <t>Routing Area update status.</t>
  </si>
  <si>
    <t>Not update</t>
  </si>
  <si>
    <t>Routing Lokasi tidak diizinkan</t>
  </si>
  <si>
    <t>PTLMN Tidak diizinkan</t>
  </si>
  <si>
    <t>Diam</t>
  </si>
  <si>
    <t>EFPLMNw ACT ----&gt;  5n (n &gt;= 8) bytes</t>
  </si>
  <si>
    <t>n = 40/5</t>
  </si>
  <si>
    <t xml:space="preserve">  =  9</t>
  </si>
  <si>
    <t xml:space="preserve">FFFFFFFFFFFFFFFFFFFFFFFFFFFFFFFFFFFFFFFFFFFFFFFFFFFFFFFFFFFFFFFFFFFFFFFFFFFFFFFF = </t>
  </si>
  <si>
    <t xml:space="preserve">11111111 11111111 11111111 11111111 11111111 11111111 11111111 11111111 11111111 11111111 </t>
  </si>
  <si>
    <t>&lt;----- 40 Byte</t>
  </si>
  <si>
    <t>EFbcch -----&gt; 2n bytes</t>
  </si>
  <si>
    <t xml:space="preserve">  </t>
  </si>
  <si>
    <t xml:space="preserve">                                   </t>
  </si>
  <si>
    <t>FFFFFFFFFFFFFFFFFFFFFFFFFFFFFFFF = 11111111 11111111 11111111 11111111 11111111 11111111 11111111 11111111  11111111 11111111 11111111 11111111 11111111 11111111 11111111 11111111  &lt;---- 16 byte</t>
  </si>
  <si>
    <t>MSB</t>
  </si>
  <si>
    <t>RFU</t>
  </si>
  <si>
    <t>EFsst ----&gt; X bytes, X &gt;= 2</t>
  </si>
  <si>
    <t xml:space="preserve">16 Byte </t>
  </si>
  <si>
    <t xml:space="preserve"> 2*n</t>
  </si>
  <si>
    <t>F Acc ----&gt; 2 bytes</t>
  </si>
  <si>
    <t>0200 =  00000010 00000000        &lt;------ 2 byte</t>
  </si>
  <si>
    <t>Setiap ACC dikodekan pada satu bit. Sebuah ACC "dialokasikan" jika bit yang sesuai diatur ke 1 dan "tidak dialokasikan" jika bit ini diset ke 0. Bit b3 dari byte 1 diatur ke 0.</t>
  </si>
  <si>
    <t>EFfplmn  ----&gt;  12 bytes</t>
  </si>
  <si>
    <t>&lt;-------- 12 Byte</t>
  </si>
  <si>
    <t>FFFFFFFFFFFFFFFFFFFFFFFF = 11111111 11111111 11111111 11111111 11111111 11111111    11111111 11111111 11111111 11111111 11111111 11111111</t>
  </si>
  <si>
    <t>PLMN 1</t>
  </si>
  <si>
    <t>Mobile Country Code (MCC) diikuti Mobile Network Code (MNC).</t>
  </si>
  <si>
    <t>MCC</t>
  </si>
  <si>
    <t>MNC</t>
  </si>
  <si>
    <t>&amp;</t>
  </si>
  <si>
    <t>Byte 7-9</t>
  </si>
  <si>
    <t>42''F6''18'</t>
  </si>
  <si>
    <t>Misalkan</t>
  </si>
  <si>
    <t>Maka</t>
  </si>
  <si>
    <t>PLMN3</t>
  </si>
  <si>
    <t>EFloci ----&gt; 11 bytes</t>
  </si>
  <si>
    <t>&lt;------------11 Byte</t>
  </si>
  <si>
    <t>FFFFFFFF15F0110000FF01 = 11111111 11111111 11111111 11111111 00010101 11110000 00010001 00000000 00000000 11111111 00000001</t>
  </si>
  <si>
    <t>Temporary Mobile Subscriber Identity (TMSI)</t>
  </si>
  <si>
    <t>Location Area Information (LAI)</t>
  </si>
  <si>
    <t>Byte 11</t>
  </si>
  <si>
    <t>Location update status</t>
  </si>
  <si>
    <t>Not Update</t>
  </si>
  <si>
    <t>PLMN Tidak di perbolehkan</t>
  </si>
  <si>
    <t>Area lokasi tidak di perbolehkan</t>
  </si>
  <si>
    <t>Reserved</t>
  </si>
  <si>
    <t>EFad  ----&gt; 3+X bytes</t>
  </si>
  <si>
    <t>Initial value</t>
  </si>
  <si>
    <t>'04'</t>
  </si>
  <si>
    <t>Jika b1 = 0 OFM dinonaktifkan oleh ME</t>
  </si>
  <si>
    <t>Jika b1 = 1 OFM di aktifkan oleh ME</t>
  </si>
  <si>
    <t xml:space="preserve">EF Phase </t>
  </si>
  <si>
    <t>03 = 00000011     &lt;----- 1 Byte</t>
  </si>
  <si>
    <t>'00': fase 1</t>
  </si>
  <si>
    <t>'02': fase 2</t>
  </si>
  <si>
    <t>'03': fase 2 dan PROFIL DOWNLOAD diperlukan (lihat TS 11.14 [27]).</t>
  </si>
  <si>
    <t>DF TElcom</t>
  </si>
  <si>
    <t>EF adn ----&gt; X+14 bytes</t>
  </si>
  <si>
    <t xml:space="preserve"> &lt;----- 14 Byte</t>
  </si>
  <si>
    <t>01000011 01100101 01101011 00100000 01010000 01110101 01101100 01110011 01100001 11111111 11111111 11111111 11111111 11111111  00000100 10000001 00011010 00110010 11111011 11111111 11111111 11111111 11111111 11111111 11111111 11111111 11111111 11111111</t>
  </si>
  <si>
    <t xml:space="preserve">43656B2050756C7361FFFFFFFFFF 04811A32FBFFFFFFFFFFFFFFFFFF =  </t>
  </si>
  <si>
    <t>Dialling Number/SSC String</t>
  </si>
  <si>
    <t>EF sms ----&gt;  176 bytes</t>
  </si>
  <si>
    <t>00FFFFFFFFFFFFFFFFFFFFFFFFFFFFFFFFFFFFFFFFFFFFFFFFFFFFFFFFFFFFFFFFFFFFF</t>
  </si>
  <si>
    <t>FFFFFFFFFFFFFFFFFFFFFFFFFFFFFFFFFFFFFFFFFFFFFFFFFFFFFFFFFFFFFFFFFFFFFFF</t>
  </si>
  <si>
    <t xml:space="preserve">FFFFFFFFFFFFFFFFFFFFFFFFFFFFFFFFFFFFFFFFFFFFFFFFFFFFFFFFFFFFFFFFFFFF = </t>
  </si>
  <si>
    <t>11111111 11111111 11111111 11111111 11111111 11111111 11111111 11111111 11111111 11111111 11111111</t>
  </si>
  <si>
    <t>Status</t>
  </si>
  <si>
    <t>Reminder</t>
  </si>
  <si>
    <t>X</t>
  </si>
  <si>
    <t>used space</t>
  </si>
  <si>
    <t>message received by MS from network; message read</t>
  </si>
  <si>
    <t>message received by MS from network; message to be read</t>
  </si>
  <si>
    <t>MS originating message; message to be sent</t>
  </si>
  <si>
    <t>MS originating message; message sent to the network:</t>
  </si>
  <si>
    <t>status report requested, received and stored       in EF-SMSR;</t>
  </si>
  <si>
    <t>status report requested, received but not stored      in EF-SMSR;</t>
  </si>
  <si>
    <t>status report requested but not (yet) received;</t>
  </si>
  <si>
    <t>status report not requested</t>
  </si>
  <si>
    <t>EFCCP -----&gt; 14 bytes</t>
  </si>
  <si>
    <t xml:space="preserve">                             </t>
  </si>
  <si>
    <t>FFFFFFFFFFFFFFFFFFFFFFFFFFFF =  11111111 11111111 11111111 11111111 11111111 11111111 11111111    11111111 11111111 11111111 11111111 11111111 11111111 11111111</t>
  </si>
  <si>
    <t>EFmsisdn ------&gt;  X+14 bytes</t>
  </si>
  <si>
    <t>FFFFFFFFFFFFFFFFFFFFFFFFFFFFFFFFFFFFFFFFFFFFFFFF =  11111111 11111111 11111111 11111111 11111111 11111111 11111111 11111111 11111111 11111111 11111111 11111111  11111111 11111111 11111111 11111111 11111111 11111111 11111111 11111111 11111111 11111111 11111111 11111111     &lt;------ 24 Byte</t>
  </si>
  <si>
    <t>EFSMSP -----&gt; 28+Y bytes</t>
  </si>
  <si>
    <t>01010011 01001101 01010011 01000011 11111111 11111111 11111111 11111111 11111111 11111111 11111111 11111111</t>
  </si>
  <si>
    <t xml:space="preserve">11101101 11111111 11111111 11111111 11111111 11111111 11111111 11111111 11111111 11111111 11111111 11111111 11111111 00000111 </t>
  </si>
  <si>
    <t xml:space="preserve">10010001 00100110 00011000 01001000 01010100 00000000 11111001 11111111 11111111 11111111 11111111 11111111 11111111 10101101    </t>
  </si>
  <si>
    <t xml:space="preserve"> &lt;----- 40 Byte</t>
  </si>
  <si>
    <t xml:space="preserve">534D5343FFFF FF FFFFFFFFFFEDFFFFFFFFFFFFFFFFFFFFFFFF07912618485400F9FFFFFFFFFFFFAD = </t>
  </si>
  <si>
    <t>Allocation of bits:</t>
  </si>
  <si>
    <t>Bit number</t>
  </si>
  <si>
    <t>TP‑Destination Address</t>
  </si>
  <si>
    <t>TS‑Service Centre Address</t>
  </si>
  <si>
    <t>TP‑Protocol Identifier</t>
  </si>
  <si>
    <t>TP‑Data Coding Scheme</t>
  </si>
  <si>
    <t>TP‑Validity Period</t>
  </si>
  <si>
    <t>reserved, set to 1</t>
  </si>
  <si>
    <t>Bit value</t>
  </si>
  <si>
    <t>Meaning</t>
  </si>
  <si>
    <t>EFsmss -----&gt; 2+X bytes</t>
  </si>
  <si>
    <t>FFFF = 11111111 11111111</t>
  </si>
  <si>
    <t>Last Used TP‑MR</t>
  </si>
  <si>
    <t>SMS "Memory Cap. Exceeded" Not. Flag</t>
  </si>
  <si>
    <t>EFLND -----&gt; X+14 bytes</t>
  </si>
  <si>
    <t xml:space="preserve">                </t>
  </si>
  <si>
    <t>EFEXT1 ----&gt; 13 bytes</t>
  </si>
  <si>
    <t>FFFFFFFFFFFFFFFFFFFFFFFFFF = 11111111 11111111 11111111 11111111 11111111 11111111       11111111 11111111 11111111 11111111 11111111 11111111 11111111          &lt;-------13 Byte</t>
  </si>
  <si>
    <t>EFEXT2 ---&gt; 13 bytes</t>
  </si>
  <si>
    <t xml:space="preserve">   </t>
  </si>
  <si>
    <t>FFFFFFFFFFFFFFFFFFFFFFFFFF = 11111111 11111111 11111111 11111111 11111111 11111111    11111111 11111111 11111111 11111111 11111111 11111111 11111111          &lt;-------13 Byte</t>
  </si>
  <si>
    <t xml:space="preserve">Language Preference </t>
  </si>
  <si>
    <t>==&gt; A0A40000023F00</t>
  </si>
  <si>
    <t>&lt;== 9F16</t>
  </si>
  <si>
    <t>==&gt; A0A40000027F20</t>
  </si>
  <si>
    <t>==&gt; A0A40000026F05</t>
  </si>
  <si>
    <t>&lt;== 9F0F</t>
  </si>
  <si>
    <t>IMSI</t>
  </si>
  <si>
    <t>==&gt; A0A40000026F07</t>
  </si>
  <si>
    <t>==&gt; A0A40000026F20</t>
  </si>
  <si>
    <t>KC</t>
  </si>
  <si>
    <t>PLMNSEL</t>
  </si>
  <si>
    <t>==&gt; A0A40000026F30</t>
  </si>
  <si>
    <t>HPLMN</t>
  </si>
  <si>
    <t>==&gt; A0A40000026F31</t>
  </si>
  <si>
    <t>EFACMmax</t>
  </si>
  <si>
    <t>==&gt; A0A40000026F37</t>
  </si>
  <si>
    <t>SST</t>
  </si>
  <si>
    <t>==&gt; A0A40000026F38</t>
  </si>
  <si>
    <t>==&gt; A0A40000026F39</t>
  </si>
  <si>
    <t>EF Puct</t>
  </si>
  <si>
    <t>==&gt; A0A40000026F41</t>
  </si>
  <si>
    <t>EF CBMI</t>
  </si>
  <si>
    <t>==&gt; A0A40000026F45</t>
  </si>
  <si>
    <t>EF SPN</t>
  </si>
  <si>
    <t>==&gt; A0A40000026F46</t>
  </si>
  <si>
    <t>KCGPRS</t>
  </si>
  <si>
    <t>==&gt; A0A40000026F52</t>
  </si>
  <si>
    <t>LOCI GPRS</t>
  </si>
  <si>
    <t>==&gt; A0A40000026F53</t>
  </si>
  <si>
    <t>EF OPLMNWAct</t>
  </si>
  <si>
    <t>==&gt; A0A40000026F61</t>
  </si>
  <si>
    <t>EF BCCH</t>
  </si>
  <si>
    <t>==&gt; A0A40000026F74</t>
  </si>
  <si>
    <t>EFF ACC</t>
  </si>
  <si>
    <t>==&gt; A0A40000026F78</t>
  </si>
  <si>
    <t>EFfplmn</t>
  </si>
  <si>
    <t>==&gt; A0A40000026F7B</t>
  </si>
  <si>
    <t>EF LOCI</t>
  </si>
  <si>
    <t>==&gt; A0A40000026F7E</t>
  </si>
  <si>
    <t>==&gt; A0A40000026FAD</t>
  </si>
  <si>
    <t>EF AD</t>
  </si>
  <si>
    <t>==&gt; A0A40000026FAE</t>
  </si>
  <si>
    <t>EF AND</t>
  </si>
  <si>
    <t>==&gt; A0A40000027F10</t>
  </si>
  <si>
    <t>==&gt; A0A40000026F3A</t>
  </si>
  <si>
    <t>EF FDN</t>
  </si>
  <si>
    <t>==&gt; A0A40000026F3B</t>
  </si>
  <si>
    <t xml:space="preserve">EF SMS </t>
  </si>
  <si>
    <t>==&gt; A0A40000026F3C</t>
  </si>
  <si>
    <t>EF CCP</t>
  </si>
  <si>
    <t>==&gt; A0A40000026F3D</t>
  </si>
  <si>
    <t xml:space="preserve">EF Msisdn  </t>
  </si>
  <si>
    <t>==&gt; A0A40000026F40</t>
  </si>
  <si>
    <t>EF SMSP</t>
  </si>
  <si>
    <t>==&gt; A0A40000026F42</t>
  </si>
  <si>
    <t>EF SMSS</t>
  </si>
  <si>
    <t>==&gt; A0A40000026F43</t>
  </si>
  <si>
    <t>EF LND</t>
  </si>
  <si>
    <t>==&gt; A0A40000026F44</t>
  </si>
  <si>
    <t>EKS 1</t>
  </si>
  <si>
    <t>==&gt; A0A40000026F4A</t>
  </si>
  <si>
    <t>EKS 2</t>
  </si>
  <si>
    <t>==&gt; A0A40000026F4B</t>
  </si>
  <si>
    <t>MF</t>
  </si>
  <si>
    <t>DF</t>
  </si>
  <si>
    <t>EF</t>
  </si>
  <si>
    <t>==&gt; A0A40000023F00'</t>
  </si>
  <si>
    <t>==&gt;A0A40000023F00'</t>
  </si>
  <si>
    <t>FF</t>
  </si>
  <si>
    <t>3F</t>
  </si>
  <si>
    <t>0F</t>
  </si>
  <si>
    <t>00'</t>
  </si>
  <si>
    <t>3C</t>
  </si>
  <si>
    <t>000C</t>
  </si>
  <si>
    <t>0C</t>
  </si>
  <si>
    <t>Layanan di alokasikan dan diaktifkan</t>
  </si>
  <si>
    <t>Layanan di alokasikan tetapi tidak di aktifkan</t>
  </si>
  <si>
    <t>Layanan tidak dialokasikan dan bit kedua tidak berarti</t>
  </si>
  <si>
    <t>CHV1 enable</t>
  </si>
  <si>
    <t>FDN enable</t>
  </si>
  <si>
    <t>SMS enable</t>
  </si>
  <si>
    <t>bit1</t>
  </si>
  <si>
    <t>bit2</t>
  </si>
  <si>
    <t>AOC enable</t>
  </si>
  <si>
    <t>CCP enable</t>
  </si>
  <si>
    <t>PLMN Selc enable</t>
  </si>
  <si>
    <t>ADn' enable</t>
  </si>
  <si>
    <t>MSISDN enable</t>
  </si>
  <si>
    <t>EXT2 enable</t>
  </si>
  <si>
    <t>EXT1 enable</t>
  </si>
  <si>
    <t>SMSP enable</t>
  </si>
  <si>
    <t>LND enable</t>
  </si>
  <si>
    <t>CBMI enable</t>
  </si>
  <si>
    <t>Grooup Identifier 1</t>
  </si>
  <si>
    <t>Grooup Identifier 2</t>
  </si>
  <si>
    <t>SPN enable</t>
  </si>
  <si>
    <t xml:space="preserve">SDN </t>
  </si>
  <si>
    <t>EXT 3</t>
  </si>
  <si>
    <t>VGCS Group Identifier List (EFVGCS and EFVGCSS)</t>
  </si>
  <si>
    <t>VBS Group Identifier List (EFVBS and EFVBSS)</t>
  </si>
  <si>
    <t>enhanced Multi Level Precedence and Pre emption Service</t>
  </si>
  <si>
    <t>Automatic Answer for eMLPP</t>
  </si>
  <si>
    <t>Data download via SMS CB</t>
  </si>
  <si>
    <t>Data download via SMS PP</t>
  </si>
  <si>
    <t>Menu selection</t>
  </si>
  <si>
    <t>Call control</t>
  </si>
  <si>
    <t>Proactive SIM</t>
  </si>
  <si>
    <t>Cell Broadcast Message Identifier Ranges</t>
  </si>
  <si>
    <t>Barred Dialling Numbers (BDN)</t>
  </si>
  <si>
    <t>Extension4</t>
  </si>
  <si>
    <t>De‑personalization Control Keys</t>
  </si>
  <si>
    <t>Co‑operative Network List</t>
  </si>
  <si>
    <t>Short Message Status Reports</t>
  </si>
  <si>
    <t xml:space="preserve">Network's indication of alerting in the MS </t>
  </si>
  <si>
    <t xml:space="preserve">Mobile Originated Short Message control by SIM </t>
  </si>
  <si>
    <t>GPRS Enable</t>
  </si>
  <si>
    <t>Image (IMG)</t>
  </si>
  <si>
    <t>SoLSA (Support of Local Service Area)</t>
  </si>
  <si>
    <t>Accumulated count of units</t>
  </si>
  <si>
    <t>second bit = 1 service di aktifkan</t>
  </si>
  <si>
    <t>second bit = 0 service di nonaktifkan</t>
  </si>
  <si>
    <t>Jika operator jaringan memilih sebuah IMSI kurang dari 15 digit, nibble yang tidak terpakai harus diatur untuk 'F'.</t>
  </si>
  <si>
    <t>FFFFFFFF FFFFFFFF</t>
  </si>
  <si>
    <t>07'</t>
  </si>
  <si>
    <t>Chipering KEY</t>
  </si>
  <si>
    <t>Chipering Key Sequence Number n</t>
  </si>
  <si>
    <t>FFFFFF</t>
  </si>
  <si>
    <t>Currenty Code</t>
  </si>
  <si>
    <t>0000'</t>
  </si>
  <si>
    <t>Price per Unit</t>
  </si>
  <si>
    <t>Byte 5 Price per Unit</t>
  </si>
  <si>
    <t>Byte 4 Price per Unit</t>
  </si>
  <si>
    <t>Jika b1 = 0 display PLMN terdaftar Tidak di perlukan</t>
  </si>
  <si>
    <t>FFFFFFFFFFFFFFFF</t>
  </si>
  <si>
    <t xml:space="preserve">FFFFFFFFFFFFFFFF07 = 11111111 11111111 11111111 11111111 11111111 11111111 11111111 11111111 00000111  </t>
  </si>
  <si>
    <t>FFFFFFFF</t>
  </si>
  <si>
    <t>15F01100000F</t>
  </si>
  <si>
    <t>FFFFFFFFFFFFFFFFFFFFFFFFFFFFFFFF = Informasi BCCH</t>
  </si>
  <si>
    <t>06'</t>
  </si>
  <si>
    <t>09'</t>
  </si>
  <si>
    <t>10'</t>
  </si>
  <si>
    <t>11'</t>
  </si>
  <si>
    <t>12'</t>
  </si>
  <si>
    <t>13'</t>
  </si>
  <si>
    <t>14'</t>
  </si>
  <si>
    <t>15'</t>
  </si>
  <si>
    <t>Kecuali bit 3</t>
  </si>
  <si>
    <t>PLMN2</t>
  </si>
  <si>
    <t>PLMN4</t>
  </si>
  <si>
    <t>15F0110000</t>
  </si>
  <si>
    <t>Tidak Update</t>
  </si>
  <si>
    <t>----&gt;</t>
  </si>
  <si>
    <t>Informasi Tambahan</t>
  </si>
  <si>
    <t>Mode Operasi MS</t>
  </si>
  <si>
    <t xml:space="preserve">43656B2050756C7361FFFFFFFFFF </t>
  </si>
  <si>
    <t>Alpha identifier</t>
  </si>
  <si>
    <t>Dialling Number/String SSC</t>
  </si>
  <si>
    <t>Kesanggupan/Pengenalan Konfigurasi</t>
  </si>
  <si>
    <t>Ekstensi1 Pengenalan Record</t>
  </si>
  <si>
    <t>1A32FBFFFFFFFFFFFFFFFF</t>
  </si>
  <si>
    <t>Type of number (TON) and numbering plan identification (NPI).</t>
  </si>
  <si>
    <t>NPI</t>
  </si>
  <si>
    <t>TON</t>
  </si>
  <si>
    <t>Panjang Number BCD</t>
  </si>
  <si>
    <t>X adalah 0-241</t>
  </si>
  <si>
    <t>Optional</t>
  </si>
  <si>
    <t>FF mengindikasikan tidak digunakan</t>
  </si>
  <si>
    <t>Free space</t>
  </si>
  <si>
    <t>FFFFFFFFFFFFFFFFFFFFFFFFFFFF</t>
  </si>
  <si>
    <t xml:space="preserve">FFFFFFFFFFFFFFFFFFFF       </t>
  </si>
  <si>
    <t>Bearer capability information element</t>
  </si>
  <si>
    <t>FF di setting agar tidak di interprestasikan oleh MF</t>
  </si>
  <si>
    <t>Bytes reserved</t>
  </si>
  <si>
    <t>FFFFFFFFFFFFFFFFFFFF</t>
  </si>
  <si>
    <t>Pengenalan Alpha</t>
  </si>
  <si>
    <t>Panjang Number BCD/SSC</t>
  </si>
  <si>
    <t>TON dan NAPI</t>
  </si>
  <si>
    <t>Kesanggunapan / pengenalan konfigurasi</t>
  </si>
  <si>
    <t>Ekstensi 1 pengenalan record</t>
  </si>
  <si>
    <t xml:space="preserve">534D5343FFFF FF FFFFFFFFFF </t>
  </si>
  <si>
    <t>ED</t>
  </si>
  <si>
    <t>FFFFFFFFFFFFFFFFFFFFFFFF</t>
  </si>
  <si>
    <t>07912618485400F9FFFFFFFF</t>
  </si>
  <si>
    <t xml:space="preserve">AD </t>
  </si>
  <si>
    <t>Parameter indikator</t>
  </si>
  <si>
    <t>TP-Alamat Tujuan</t>
  </si>
  <si>
    <t>TP-Alamat pelayanan Center</t>
  </si>
  <si>
    <t>TP-Pengenalan protocol</t>
  </si>
  <si>
    <t>TP-Skema pengkodean data</t>
  </si>
  <si>
    <t>TP- Masa Berlaku</t>
  </si>
  <si>
    <t>Parameter indicator</t>
  </si>
  <si>
    <t>11101101'</t>
  </si>
  <si>
    <t>ED=</t>
  </si>
  <si>
    <t>Parameter hadir</t>
  </si>
  <si>
    <t>parameter tidak hadir</t>
  </si>
  <si>
    <t>b1 = 0 berarti flag set</t>
  </si>
  <si>
    <t>b1 = 1 berarti flag tidak diset; Kapasitas memori yang tersedia</t>
  </si>
  <si>
    <t>b2 sampai  b8 dicadangkan dan set ke 1.</t>
  </si>
  <si>
    <t>1111 1111</t>
  </si>
  <si>
    <t>unset flag</t>
  </si>
  <si>
    <t>FFFFFFFFFFFFFFFFFFFFFFFFFFFFFFFFFFFFFFFFFFFFFFFF = 11111111 11111111 11111111 11111111 11111111 11111111 11111111 11111111 11111111 11111111 11111111 11111111       11111111 11111111 11111111 11111111 11111111 11111111 11111111 11111111 11111111 11111111 11111111 11111111</t>
  </si>
  <si>
    <t xml:space="preserve"> &lt;----24 Byte</t>
  </si>
  <si>
    <t>FFFFFFFFFFFFFFFFFFFFFF</t>
  </si>
  <si>
    <t xml:space="preserve">FF </t>
  </si>
  <si>
    <t>Tipe Record</t>
  </si>
  <si>
    <t>Ekstensi data</t>
  </si>
  <si>
    <t>Hanya sat ujenis tipe yang dapat di set 00 menunjukkan tidak di ketahui</t>
  </si>
  <si>
    <t>Jumlah record dari record berikutnya. 'FF' mengidentifikasi akhir rantai.</t>
  </si>
  <si>
    <t>Identifikasi</t>
  </si>
  <si>
    <t>0080FFFFFFFFFFFFFFFFFFFFFFFFFFFFFFFFFFFF =  00000000 10000000 11111111 11111111 11111111 11111111 11111111 11111111 11111111 11111111   11111111 11111111 11111111 11111111 11111111 11111111 11111111 11111111 &lt;----- 20 Byte                          11111111 11111111</t>
  </si>
  <si>
    <t>80'</t>
  </si>
  <si>
    <t>CB Message Identifier n</t>
  </si>
  <si>
    <t>Jika penyimpanan kurang dari 4 PLMNs, byte yang tidak digunakan harus diatur untuk 'FF'</t>
  </si>
  <si>
    <t>Kunci tidak tersedia</t>
  </si>
  <si>
    <t xml:space="preserve">----&gt; </t>
  </si>
  <si>
    <t>==&gt; A0C0000016</t>
  </si>
  <si>
    <t>&lt;== 000001453F00010000000000099B03060400838A838A9000</t>
  </si>
  <si>
    <t xml:space="preserve">3F00  </t>
  </si>
  <si>
    <t>9B03060400838A838A9000</t>
  </si>
  <si>
    <t>GSM specific data</t>
  </si>
  <si>
    <t>SELECT</t>
  </si>
  <si>
    <t>GETRESPON</t>
  </si>
  <si>
    <t>Total dari jumlah direktori yang dipilih yang tidak di alokasikan ke DF maupun EF</t>
  </si>
  <si>
    <t>Panjang data (byte ke 14 sampai Akhir)</t>
  </si>
  <si>
    <t xml:space="preserve">ID File </t>
  </si>
  <si>
    <t>9B</t>
  </si>
  <si>
    <t>jika b8= 0 kode rahasia tidak diinisialisasi, jika b8= 1 kode rahasia diinisialisasi.</t>
  </si>
  <si>
    <t>8A</t>
  </si>
  <si>
    <t>Karakteristik File (Lihat detail 1)</t>
  </si>
  <si>
    <t>CHV1 status (Lihat detail 2)</t>
  </si>
  <si>
    <t>UNBLOCK CHV1 status (Lihat detail 2)</t>
  </si>
  <si>
    <t>CHV2 status (Lihat detail 2)</t>
  </si>
  <si>
    <t>UNBLOCK CHV2 status (Lihat detail 2)</t>
  </si>
  <si>
    <t xml:space="preserve">Jika b8=0: CHV1 enabled; </t>
  </si>
  <si>
    <t>Jika b8=1: CHV1 disabled</t>
  </si>
  <si>
    <t>Bit b1</t>
  </si>
  <si>
    <t>Bit b3</t>
  </si>
  <si>
    <t>Bit b4</t>
  </si>
  <si>
    <t>Karakteristik File untuk detail 1</t>
  </si>
  <si>
    <t>Clock berhenti di perbolehkan, tidak ada level yang lebih disukai</t>
  </si>
  <si>
    <t>Clock berhenti di perbolehkan, Level rendah lebih disukai</t>
  </si>
  <si>
    <t>Clock berhenti di perbolehkan, Level tinggi  lebih disukai</t>
  </si>
  <si>
    <t>Clock berhenti tidak diizinkan</t>
  </si>
  <si>
    <t>Clock berhenti tidak diizinkan, kecuali pada level tinggi</t>
  </si>
  <si>
    <t>Clock berhenti tidak diizinkan, kecuali pada level rendah</t>
  </si>
  <si>
    <t>Tipe File (Lihat subclause 9.3)</t>
  </si>
  <si>
    <t>==&gt; A0C000000F</t>
  </si>
  <si>
    <t>&lt;== 000000046F05040001F044010200009000</t>
  </si>
  <si>
    <t>6F05</t>
  </si>
  <si>
    <t>01F044</t>
  </si>
  <si>
    <t xml:space="preserve">Tipe File (Lihat 9.3)      </t>
  </si>
  <si>
    <t>Lihat detail 3</t>
  </si>
  <si>
    <t>Akses Kondisi (Lihat 9.3)</t>
  </si>
  <si>
    <t>Panjang data (byte 14 sampai Terakhir)</t>
  </si>
  <si>
    <t>Struktur EF (Lihat 9.3)</t>
  </si>
  <si>
    <t>ID File</t>
  </si>
  <si>
    <t>Status File (Lihat 9.3)</t>
  </si>
  <si>
    <t>Panjang sebuah record (Lihat detail 4)</t>
  </si>
  <si>
    <t>b4-b1 = Update</t>
  </si>
  <si>
    <t>b8-b5 = Read Seek</t>
  </si>
  <si>
    <t>b4-b1 = RFU</t>
  </si>
  <si>
    <t>b8-b5 = Increase</t>
  </si>
  <si>
    <t>b4-b1 = Invalidate</t>
  </si>
  <si>
    <t>b8-b5 = Rehabilitate</t>
  </si>
  <si>
    <t>NEW</t>
  </si>
  <si>
    <t>Invalidate</t>
  </si>
  <si>
    <t>…</t>
  </si>
  <si>
    <t>0'*</t>
  </si>
  <si>
    <t>"1"*</t>
  </si>
  <si>
    <t>"2"*</t>
  </si>
  <si>
    <t>"F"*</t>
  </si>
  <si>
    <t>Number  CHVs, UNBLOCK CHVs dan Kode administrativ</t>
  </si>
  <si>
    <t>Akses Kondisi 9.3</t>
  </si>
  <si>
    <t>b1=0</t>
  </si>
  <si>
    <t>b1=1</t>
  </si>
  <si>
    <t>Struktur EF 9.3</t>
  </si>
  <si>
    <t>Status File 9.3</t>
  </si>
  <si>
    <t>&lt;== 000000096F07040014F014010200009000</t>
  </si>
  <si>
    <t>Ukuran File</t>
  </si>
  <si>
    <t>6F07</t>
  </si>
  <si>
    <t>14F014</t>
  </si>
  <si>
    <t>Panjang Data 2 byte</t>
  </si>
  <si>
    <t>EF Structure  Transparent</t>
  </si>
  <si>
    <t>&lt;== 000000096F20040011F044010200009000</t>
  </si>
  <si>
    <t>6F20</t>
  </si>
  <si>
    <t>11F044</t>
  </si>
  <si>
    <t>CHV1, CHV1, NEW, ALWAYS, ADM, ADM</t>
  </si>
  <si>
    <t>&lt;== 000000786F30040011F044010200009000</t>
  </si>
  <si>
    <t>6F30</t>
  </si>
  <si>
    <t>&lt;== 000000016F31040014F044010200009000</t>
  </si>
  <si>
    <t>6F31</t>
  </si>
  <si>
    <t>14F044</t>
  </si>
  <si>
    <t>CHV1, ADM, NEW, ALWAYS, ADM, ADM</t>
  </si>
  <si>
    <t>&lt;== 000000036F37040012F044010200009000</t>
  </si>
  <si>
    <t>6F37</t>
  </si>
  <si>
    <t>12F044</t>
  </si>
  <si>
    <t>CHV1, CHV2, NEW, ALWAYS, ADM, ADM</t>
  </si>
  <si>
    <t>DF gsm</t>
  </si>
  <si>
    <t>&lt;== 0000000A6F38040014F044010200009000</t>
  </si>
  <si>
    <t>000A</t>
  </si>
  <si>
    <t>6F38</t>
  </si>
  <si>
    <t>EFACM</t>
  </si>
  <si>
    <t>&lt;== 0000000F6F390480121044010203039000</t>
  </si>
  <si>
    <t>000F</t>
  </si>
  <si>
    <t>6F39</t>
  </si>
  <si>
    <t>CHV1, CHV2, CHV1, ALWAYS, ADM, ADM</t>
  </si>
  <si>
    <t>EF Structure  Cyclic</t>
  </si>
  <si>
    <t>Panjang Record EFcyclic</t>
  </si>
  <si>
    <t>&lt;== 000000056F41040012F044010200009000</t>
  </si>
  <si>
    <t>6F41</t>
  </si>
  <si>
    <t>&lt;== 000000146F45040011F044010200009000</t>
  </si>
  <si>
    <t>ukuran File</t>
  </si>
  <si>
    <t>6F45</t>
  </si>
  <si>
    <t>&lt;== 000000116F46040004F044010200009000</t>
  </si>
  <si>
    <t>6F46</t>
  </si>
  <si>
    <t>04F044</t>
  </si>
  <si>
    <t>ALWAYS, ADM, NEW, ALWAYS, ADM, ADM</t>
  </si>
  <si>
    <t>&lt;== 000000096F52040011F044010200009000</t>
  </si>
  <si>
    <t>6F52</t>
  </si>
  <si>
    <t>&lt;== 0000000E6F53040011F044010200009000</t>
  </si>
  <si>
    <t>000E</t>
  </si>
  <si>
    <t>6F53</t>
  </si>
  <si>
    <t>&lt;== 000000286F61040014F044010200009000</t>
  </si>
  <si>
    <t>6F61</t>
  </si>
  <si>
    <t>&lt;== 000000106F74040011F044010200009000</t>
  </si>
  <si>
    <t>6F74</t>
  </si>
  <si>
    <t>&lt;== 000000026F78040014F044010200009000</t>
  </si>
  <si>
    <t>6F78</t>
  </si>
  <si>
    <t>&lt;== 0000000C6F7B040011F044010200009000</t>
  </si>
  <si>
    <t>6F7B</t>
  </si>
  <si>
    <t>&lt;== 0000000B6F7E040011F014010200009000</t>
  </si>
  <si>
    <t>000B</t>
  </si>
  <si>
    <t>6F7E</t>
  </si>
  <si>
    <t>11F014</t>
  </si>
  <si>
    <t>CHV1, CHV1, NEW, ALWAYS, CHV1, ADM</t>
  </si>
  <si>
    <t>&lt;== 000000036FAD040004F044010200009000</t>
  </si>
  <si>
    <t>6FAD</t>
  </si>
  <si>
    <t>ALWAYS, ADM, NEW, ALWAYS, CHV1, ADM</t>
  </si>
  <si>
    <t>&lt;== 000000016FAE040004F044010200009000</t>
  </si>
  <si>
    <t>6FAE</t>
  </si>
  <si>
    <t>EF Adn</t>
  </si>
  <si>
    <t>&lt;== 00000DAC6F3A040011F0220102011C9000</t>
  </si>
  <si>
    <t>0DAC</t>
  </si>
  <si>
    <t>6F3A</t>
  </si>
  <si>
    <t>11F022</t>
  </si>
  <si>
    <t>Panjang data 2 byte</t>
  </si>
  <si>
    <t>EF Structure  Linear fixed</t>
  </si>
  <si>
    <t>Panjang record</t>
  </si>
  <si>
    <t>&lt;== 000000C06F3B040012F044010201189000</t>
  </si>
  <si>
    <t>00C0</t>
  </si>
  <si>
    <t>6F3B</t>
  </si>
  <si>
    <t xml:space="preserve"> ==&gt; A0A40000023F00</t>
  </si>
  <si>
    <t>&lt;== 00000A506F3C040011F044010201B09000</t>
  </si>
  <si>
    <t>0A50</t>
  </si>
  <si>
    <t>6F3C</t>
  </si>
  <si>
    <t>B0</t>
  </si>
  <si>
    <t>&lt;== 000000386F3D040011F0440102010E9000</t>
  </si>
  <si>
    <t>6F3D</t>
  </si>
  <si>
    <t>0E</t>
  </si>
  <si>
    <t>&lt;== 000000486F40040011F044010201189000</t>
  </si>
  <si>
    <t>6F40</t>
  </si>
  <si>
    <t>&lt;== 000000A06F42040011F044010201289000</t>
  </si>
  <si>
    <t>00A0</t>
  </si>
  <si>
    <t>6F42</t>
  </si>
  <si>
    <t xml:space="preserve">11F044 </t>
  </si>
  <si>
    <t>&lt;== 000000026F43040011F044010200009000</t>
  </si>
  <si>
    <t>6F43</t>
  </si>
  <si>
    <t>&lt;== 000000786F44040011F044010203189000</t>
  </si>
  <si>
    <t>6F44</t>
  </si>
  <si>
    <t>panjang data 2 byte</t>
  </si>
  <si>
    <t>Panjang Record</t>
  </si>
  <si>
    <t>&lt;== 0000001A6F4A040011F0440102010D9000</t>
  </si>
  <si>
    <t>001A</t>
  </si>
  <si>
    <t>6F4A</t>
  </si>
  <si>
    <t>EF Structure  linear fixed</t>
  </si>
  <si>
    <t>&lt;== 0000000D6F4B040012F0440102010D9000</t>
  </si>
  <si>
    <t>000D</t>
  </si>
  <si>
    <t>6F4B</t>
  </si>
  <si>
    <t>Karena merupakan EF struktur transparent maka RFU</t>
  </si>
  <si>
    <t>Menunjukkan Tipe File EF</t>
  </si>
  <si>
    <t>karena EF Transparent tidak memiliki record maka akan bernilai 00</t>
  </si>
  <si>
    <t>EF Structure  Transparent (Byte 14 sampai Akhir)</t>
  </si>
  <si>
    <t>DF TELCOM</t>
  </si>
  <si>
    <t>Parsing Get Respone</t>
  </si>
  <si>
    <t>Get Respone = Select MF--&gt; Select DF--&gt; Select EF</t>
  </si>
  <si>
    <t>Detail 2</t>
  </si>
  <si>
    <t>Detail 3 .                                                                                                                                    -Untuk Linear fixed dan Transparent byte ini adalah RFU.                                                                                                                                                             -Untuk EF Cyclic semua bit kecuali bit 7 adalah RFU; b7 = 1 menunjukkan bahwa perintah KENAIKAN diperbolehkan pada file cyclic yang dipilih.</t>
  </si>
  <si>
    <t>1000 0000'</t>
  </si>
  <si>
    <t>Karena merupakan EF struktur Linear Fixed maka RFU</t>
  </si>
  <si>
    <t>Karena merupakan EF struktur Transparent maka RFU</t>
  </si>
  <si>
    <t>Get Respone = Select MF --&gt; Get Respone MF</t>
  </si>
  <si>
    <t xml:space="preserve">Ukuran File </t>
  </si>
  <si>
    <t>Panjang Data(byte 14 sampai akhir)</t>
  </si>
  <si>
    <t>CHV1 diinisialisasi</t>
  </si>
  <si>
    <t>UNBLOCK CHV1 diinisialisasi</t>
  </si>
  <si>
    <t>CHV2 diinisialisasi</t>
  </si>
  <si>
    <t>UNBLOCK CHV2 diinisialisasi</t>
  </si>
  <si>
    <t xml:space="preserve">9B </t>
  </si>
  <si>
    <t>1001 1011'</t>
  </si>
  <si>
    <t>10000011'</t>
  </si>
  <si>
    <t>Number  CHVs, UNBLOCK CHVs dan Kode administratif</t>
  </si>
  <si>
    <t>7F20</t>
  </si>
  <si>
    <t xml:space="preserve">DF </t>
  </si>
  <si>
    <t>10001010'</t>
  </si>
  <si>
    <t>10011011'</t>
  </si>
  <si>
    <t>&lt;== 000001457F20020000000000099B00140400838A838A9000</t>
  </si>
  <si>
    <t>Get Respone = Select DF --&gt; Get Respone DF</t>
  </si>
  <si>
    <t xml:space="preserve">MF dan DF sama </t>
  </si>
  <si>
    <t>&lt;== 000001457F10020000000000099B000A0400838A838A9000</t>
  </si>
  <si>
    <t>7F10</t>
  </si>
  <si>
    <t>9B'</t>
  </si>
  <si>
    <t>0A'</t>
  </si>
  <si>
    <t>83'</t>
  </si>
  <si>
    <t>0000000000'</t>
  </si>
  <si>
    <t>CHV1 disabled clock berhenti diperbolehkan, tingkat rendah diutamakan</t>
  </si>
  <si>
    <t>b3=0</t>
  </si>
  <si>
    <t>b3=1</t>
  </si>
  <si>
    <t>tidak dapat dibaca atau diupdate ketika invalidate</t>
  </si>
  <si>
    <t>Dapat di baca atau di update ketika invalidate</t>
  </si>
  <si>
    <t>Not-Invalidate</t>
  </si>
  <si>
    <t>0000 0001'</t>
  </si>
  <si>
    <t>NOT invalidated, tidak dapat dibaca atau diupdate ketika invalidate</t>
  </si>
  <si>
    <t>RFU = Reserved for Future Use/ dicadangkan untuk penggunaan masa depan</t>
  </si>
  <si>
    <t>Select MF</t>
  </si>
  <si>
    <t>Select DF GSM</t>
  </si>
  <si>
    <t>Select DF Telcom</t>
  </si>
  <si>
    <t xml:space="preserve">first bit = 1 service di alokasikan </t>
  </si>
  <si>
    <t>first bit = 0 service tidak aktif</t>
  </si>
  <si>
    <t>Ukuran file (untuk EF transparan: panjang bagian tubuh EF) (untuk linear Fixed atau EF cyclic: panjang record dikalikan dengan jumlah Record EF)</t>
  </si>
  <si>
    <r>
      <rPr>
        <sz val="11"/>
        <color rgb="FFFF0000"/>
        <rFont val="Calibri"/>
        <family val="2"/>
        <scheme val="minor"/>
      </rPr>
      <t xml:space="preserve">00000000 </t>
    </r>
    <r>
      <rPr>
        <sz val="11"/>
        <color theme="1"/>
        <rFont val="Calibri"/>
        <family val="2"/>
        <scheme val="minor"/>
      </rPr>
      <t xml:space="preserve">11111111 11111111 11111111 11111111 11111111 11111111 11111111 11111111 11111111 11111111 </t>
    </r>
  </si>
  <si>
    <r>
      <t>1</t>
    </r>
    <r>
      <rPr>
        <vertAlign val="superscript"/>
        <sz val="11"/>
        <color theme="1"/>
        <rFont val="Calibri"/>
        <family val="2"/>
        <scheme val="minor"/>
      </rPr>
      <t>st</t>
    </r>
    <r>
      <rPr>
        <sz val="11"/>
        <color theme="1"/>
        <rFont val="Calibri"/>
        <family val="2"/>
        <scheme val="minor"/>
      </rPr>
      <t xml:space="preserve"> PLMN (highest priority)</t>
    </r>
  </si>
  <si>
    <r>
      <t>8</t>
    </r>
    <r>
      <rPr>
        <vertAlign val="superscript"/>
        <sz val="11"/>
        <color theme="1"/>
        <rFont val="Calibri"/>
        <family val="2"/>
        <scheme val="minor"/>
      </rPr>
      <t>th</t>
    </r>
    <r>
      <rPr>
        <sz val="11"/>
        <color theme="1"/>
        <rFont val="Calibri"/>
        <family val="2"/>
        <scheme val="minor"/>
      </rPr>
      <t xml:space="preserve"> PLMN</t>
    </r>
  </si>
  <si>
    <r>
      <t>9</t>
    </r>
    <r>
      <rPr>
        <vertAlign val="superscript"/>
        <sz val="11"/>
        <color theme="1"/>
        <rFont val="Calibri"/>
        <family val="2"/>
        <scheme val="minor"/>
      </rPr>
      <t>th</t>
    </r>
    <r>
      <rPr>
        <sz val="11"/>
        <color theme="1"/>
        <rFont val="Calibri"/>
        <family val="2"/>
        <scheme val="minor"/>
      </rPr>
      <t xml:space="preserve"> PLMN</t>
    </r>
  </si>
  <si>
    <t>Time interval minutes</t>
  </si>
  <si>
    <r>
      <rPr>
        <vertAlign val="superscript"/>
        <sz val="11"/>
        <color theme="1"/>
        <rFont val="Calibri"/>
        <family val="2"/>
        <scheme val="minor"/>
      </rPr>
      <t>nth</t>
    </r>
    <r>
      <rPr>
        <sz val="11"/>
        <color theme="1"/>
        <rFont val="Calibri"/>
        <family val="2"/>
        <scheme val="minor"/>
      </rPr>
      <t xml:space="preserve"> PLMN (lowest priority)</t>
    </r>
  </si>
  <si>
    <t>Hanya satu jenis tipe yang dapat di set 00 menunjukkan tidak di ketahui</t>
  </si>
  <si>
    <t>Temporary Mobile Subscriber Identity (TMSI) TIME</t>
  </si>
  <si>
    <t>Tanda EX</t>
  </si>
  <si>
    <t>2^(0) absolut(EX)</t>
  </si>
  <si>
    <t>2^(1) absolut(EX)</t>
  </si>
  <si>
    <t>2^(2) of absolut(EX)</t>
  </si>
  <si>
    <t>dimana firsbit adalah b1,b3,b5,b7</t>
  </si>
  <si>
    <t>dimana firsbit adalah b2,b4,b6,b7</t>
  </si>
  <si>
    <t xml:space="preserve"> Untuk EF Cyclic dan linear fixed byte ini menunjukkan panjang dari record. Untuk EF transparan, byte ini harus berkode '00', jika byte ini dikirimkan oleh SIM.</t>
  </si>
  <si>
    <t>CHV1, ADM, NEW, ALWAYS,  CHV1, ADM</t>
  </si>
  <si>
    <t>"3"</t>
  </si>
  <si>
    <t>"4"</t>
  </si>
  <si>
    <t>"E"</t>
  </si>
  <si>
    <t>ALWAYS, CHV1,NEW, ALWAYS, ADM, ADM</t>
  </si>
  <si>
    <t>Mengindikasikan ada Efs langsung berada di bawah directori DF sebanyak 20 EF</t>
  </si>
  <si>
    <t>Mengindikasikan tidak ada DF yang berada langsung berada di bawah direktori DF GSM</t>
  </si>
  <si>
    <t>Mengindikasikan ada EF langsung berada di bawah direktori DF sebanyak 10 EF</t>
  </si>
  <si>
    <t>Mengindikasikan tidak ada DF yang berada langsung di bawah direktori DFTelcom</t>
  </si>
  <si>
    <t>==&gt; A0F2000016</t>
  </si>
  <si>
    <t>==&gt; A0F200000F</t>
  </si>
  <si>
    <t>&lt;== 000001457F20020000000000099B009000</t>
  </si>
  <si>
    <t>&lt;== 000001457F10020000000000099B009000</t>
  </si>
  <si>
    <t>Mengindikasikan ada 3 DF yang berada langsung di bawah direktori MF</t>
  </si>
  <si>
    <t>3F00</t>
  </si>
  <si>
    <t>MF 3F00</t>
  </si>
  <si>
    <t>DF GSM 7F20</t>
  </si>
  <si>
    <t>DF TELCOM 7F10</t>
  </si>
  <si>
    <t>A0</t>
  </si>
  <si>
    <t>F2</t>
  </si>
  <si>
    <t>Length</t>
  </si>
  <si>
    <t>STATUS</t>
  </si>
  <si>
    <t>A4</t>
  </si>
  <si>
    <t>ID FILE</t>
  </si>
  <si>
    <t>===&gt; Public Land Mobile Network</t>
  </si>
  <si>
    <t>C0</t>
  </si>
  <si>
    <t>GeT RESPONE</t>
  </si>
  <si>
    <t>Tipe File Subclause 9.3</t>
  </si>
  <si>
    <t>EFs yang merupakan anak langsung dari direktori saat ini, artinya jumlah EF semuanya  yang berada langsung di bawah direktori MF</t>
  </si>
  <si>
    <t>DFs yang merupakan anak langsung dari direktori saat ini,artinya jumlah DF semuanya yang berada langsung  di bawah direktori MF</t>
  </si>
  <si>
    <t>Efs yang berada langsung di bawah direktori MF</t>
  </si>
  <si>
    <t>Mengindikasikan tidak ada DFs yang berada langsung berada di bawah directori DF GSM</t>
  </si>
  <si>
    <t>Mengindikasikan ada Efs yang berada langsung  di bawah directori DF GSM sebanyak 20 EF</t>
  </si>
  <si>
    <t>Mengindikasikan tidak ada DF yang berada langsung di bawah directori DFTelcom</t>
  </si>
  <si>
    <t>Normal Ending OF the Command</t>
  </si>
  <si>
    <t>Sebuah ID file digunakan untuk menunjukkan atau mengidentifikasi setiap file tertentu. File ID terdiri dari dua byte dan harus dikodekan dalam notasi heksadesimal. Mereka ditetapkan dalam klausul 10.</t>
  </si>
  <si>
    <t>File Dedicated (DF) adalah pengelompokan fungsional file yang terdiri dari dirinya sendiri dan semua file-file yang mengandung DF ini dalam hirarki induk mereka (itulah untuk mengatakan yang terdiri dari DF dan  "subtree" lengkapnya). Sebuah DF "terdiri" hanya dari bagian kepala.</t>
  </si>
  <si>
    <t>UPDATE BINARY</t>
  </si>
  <si>
    <t>D6</t>
  </si>
  <si>
    <t xml:space="preserve">OFFSET HIGH </t>
  </si>
  <si>
    <t>OFFSET LOW</t>
  </si>
  <si>
    <t>LENGTH</t>
  </si>
  <si>
    <t>READ BINARY</t>
  </si>
  <si>
    <t>A0A40000027F20</t>
  </si>
  <si>
    <t>A0A40000023F00</t>
  </si>
  <si>
    <t>ACC</t>
  </si>
  <si>
    <t>==&gt; A02000010431323334</t>
  </si>
  <si>
    <t>&lt;== 6700</t>
  </si>
  <si>
    <t>==&gt; A0B201041C</t>
  </si>
  <si>
    <t>==&gt; A0B2010418</t>
  </si>
  <si>
    <t>&lt;== FFFFFFFFFFFFFFFFFFFFFFFFFFFFFFFFFFFFFFFFFFFFFFFF9000</t>
  </si>
  <si>
    <t>SMS</t>
  </si>
  <si>
    <t>==&gt; A0B20104B0</t>
  </si>
  <si>
    <t>==&gt; A0B201040E</t>
  </si>
  <si>
    <t>&lt;== FFFFFFFFFFFFFFFFFFFFFFFFFFFF9000</t>
  </si>
  <si>
    <t>CCP</t>
  </si>
  <si>
    <t>SMSP</t>
  </si>
  <si>
    <t>==&gt; A0B2010428</t>
  </si>
  <si>
    <t>LND</t>
  </si>
  <si>
    <t>==&gt; A0B201040D</t>
  </si>
  <si>
    <t>&lt;== FFFFFFFFFFFFFFFFFFFFFFFFFF9000</t>
  </si>
  <si>
    <t xml:space="preserve">Read record </t>
  </si>
  <si>
    <t>B2</t>
  </si>
  <si>
    <t>NUM RECORD</t>
  </si>
  <si>
    <t>MODE</t>
  </si>
  <si>
    <t>LENGTH RECORD</t>
  </si>
  <si>
    <t>Update Record</t>
  </si>
  <si>
    <t>DC</t>
  </si>
  <si>
    <t>&lt;== 9000</t>
  </si>
  <si>
    <t>==&gt; A0DC01040E434F424120544552555320424941</t>
  </si>
  <si>
    <t>==&gt; A02000010831323334FFFFFFFF</t>
  </si>
  <si>
    <t>&lt;== 9808</t>
  </si>
  <si>
    <t>==&gt; A0DC01040D43656B204B554F5441FFFFFFFF</t>
  </si>
  <si>
    <t>==&gt; A0DC0203182B3632383936303339303134373346464646464646464646</t>
  </si>
  <si>
    <t>==&gt; A0DC010418884149204449414E205045524D414E41204C414749204245</t>
  </si>
  <si>
    <t>==&gt; A02000020839333538FFFFFFFF</t>
  </si>
  <si>
    <t>==&gt; A0B2010403</t>
  </si>
  <si>
    <t>==&gt; A0200001083031393430363835</t>
  </si>
  <si>
    <t>==&gt; A0B0000004</t>
  </si>
  <si>
    <t xml:space="preserve">language preference </t>
  </si>
  <si>
    <t>31323334FFFFFFFF'</t>
  </si>
  <si>
    <t>39333538FFFFFFFF'</t>
  </si>
  <si>
    <t>ADMCSL</t>
  </si>
  <si>
    <t>3031393430363835'</t>
  </si>
  <si>
    <t>READ</t>
  </si>
  <si>
    <t>==&gt; A0A40000023f00</t>
  </si>
  <si>
    <t>==&gt; A0B0000009</t>
  </si>
  <si>
    <t>&lt;== 0859011131322189419000</t>
  </si>
  <si>
    <t>&lt;== FFFFFFFFFFFFFFFF079000</t>
  </si>
  <si>
    <t>Key Cipering</t>
  </si>
  <si>
    <t>==&gt; A0B0000078</t>
  </si>
  <si>
    <t>FFFFFFFFFFFFFFFFFFFFFFFFFFFFFFFFFFFFFFFFFFFFFFF</t>
  </si>
  <si>
    <t>&lt;== FFFFFFFFFFFFFFFFFFFFFFFFFFFFFFFFFFFFFFFFFFF</t>
  </si>
  <si>
    <t>FFFFFFFFFFFFFFFFFFFFFFFFFFFFFFFFFFFFFFFFFFFFF</t>
  </si>
  <si>
    <t>FFFFFFFFFFFFF9000</t>
  </si>
  <si>
    <t>PLMNsel</t>
  </si>
  <si>
    <t>hplmn</t>
  </si>
  <si>
    <t>==&gt; A0B0000001</t>
  </si>
  <si>
    <t>&lt;== 059000</t>
  </si>
  <si>
    <t>ACM max</t>
  </si>
  <si>
    <t>==&gt; A0B0000003</t>
  </si>
  <si>
    <t>&lt;== 0000009000</t>
  </si>
  <si>
    <t>==&gt; A0B000000A</t>
  </si>
  <si>
    <t>&lt;== FF3FFF0F03003C03000C9000</t>
  </si>
  <si>
    <t>Puct</t>
  </si>
  <si>
    <t>==&gt; A0B0000005</t>
  </si>
  <si>
    <t>&lt;== FFFFFF00009000</t>
  </si>
  <si>
    <t>CBMI</t>
  </si>
  <si>
    <t>==&gt; A0B0000014</t>
  </si>
  <si>
    <t>&lt;== 0080FFFFFFFFFFFFFFFFFFFFFFFFFFFFFFFFFFFF9000</t>
  </si>
  <si>
    <t>==&gt; A0B0000011</t>
  </si>
  <si>
    <t>&lt;== 0041786973FFFFFFFFFFFFFFFFFFFFFFFF9000</t>
  </si>
  <si>
    <t>KC GPRS</t>
  </si>
  <si>
    <t>==&gt; A0B000000E</t>
  </si>
  <si>
    <t>&lt;== FFFFFFFFFFFFFF15F0110000FF019000</t>
  </si>
  <si>
    <t>OPLMNwact</t>
  </si>
  <si>
    <t>==&gt; A0B0000028</t>
  </si>
  <si>
    <t>BCCH</t>
  </si>
  <si>
    <t>==&gt; A0B0000010</t>
  </si>
  <si>
    <t>&lt;== FFFFFFFFFFFFFFFFFFFFFFFFFFFFFFFF9000</t>
  </si>
  <si>
    <t>==&gt; A0B0000002</t>
  </si>
  <si>
    <t>&lt;== 02009000</t>
  </si>
  <si>
    <t>adm</t>
  </si>
  <si>
    <t>chv</t>
  </si>
  <si>
    <t>Fplmn</t>
  </si>
  <si>
    <t>loci</t>
  </si>
  <si>
    <t>==&gt; A0B000000B</t>
  </si>
  <si>
    <t>&lt;== FFFFFFFF15F0110000FF019000</t>
  </si>
  <si>
    <t>AD</t>
  </si>
  <si>
    <t>chv1</t>
  </si>
  <si>
    <t>always</t>
  </si>
  <si>
    <t>&lt;== 039000</t>
  </si>
  <si>
    <t>phase</t>
  </si>
  <si>
    <t>==&gt; A0D600000400646961</t>
  </si>
  <si>
    <t>==&gt; FA200000083031393430363835</t>
  </si>
  <si>
    <t>==&gt; A0D6000009085221512513514515</t>
  </si>
  <si>
    <t>AAAAAAAAAAAAAAAAAAAAAAAAAAAAAAAAAAAAAAAAAAAAAAAAAAAAAAAAAAAAAAA</t>
  </si>
  <si>
    <t>AAAAAAAAAAAAAAAAAAAAAAAAAAAAAAAAAAAAAAAAAAAAAAAAAAAAAAAAAAAA</t>
  </si>
  <si>
    <t>A0D6000078AAAAAAAAAAAAAAAAAAAAAAAAAAAAAAAAAAAAAAAAAAAAAAAAAAAAAA</t>
  </si>
  <si>
    <t>==&gt; A0D600000102</t>
  </si>
  <si>
    <t>akses kondisi CHV2</t>
  </si>
  <si>
    <t>==&gt; A0D6000003112333</t>
  </si>
  <si>
    <t>==&gt; A0D600000A013FFF0F03003C03000C</t>
  </si>
  <si>
    <t>adm 1</t>
  </si>
  <si>
    <t>==&gt; A0D60000051123334455</t>
  </si>
  <si>
    <t>==&gt; A0D6000014AAAAAAAAAAAAAAAAAAAAAAAAAAAA</t>
  </si>
  <si>
    <t>==&gt; A0D6000011006469616EAABBCCDDEEFF334433221122</t>
  </si>
  <si>
    <t>==&gt; A0D6000009121212121212121212</t>
  </si>
  <si>
    <t>&lt;== 6E00</t>
  </si>
  <si>
    <t>==&gt; A0D600002815F001FFFFFFFFFFFFFFFFFFFFFFFFFFFFFFFFFFFFFFFFFFFFFFFFFFFFFFFFFFFFFFFFFFFFFFFFFF</t>
  </si>
  <si>
    <t>==&gt; A0D600001015F001FFFFFFFFFFFFFF</t>
  </si>
  <si>
    <t>==&gt; A0D600000103</t>
  </si>
  <si>
    <t>==&gt; A0D6000003020103</t>
  </si>
  <si>
    <t>==&gt; A0B000000C</t>
  </si>
  <si>
    <t>&lt;== FFFFFFFFFFFFFFFFFFFFFFFF9000</t>
  </si>
  <si>
    <t>==&gt; A0D600000CAAAAAABBBBBBCCCCCCDDDDDD</t>
  </si>
  <si>
    <t>FDN</t>
  </si>
  <si>
    <t>&lt;== 43656B2050756C7361FFFFFFFFFF04811A32FBFFFFFFFFFFFFFFFFFF9000</t>
  </si>
  <si>
    <t>ADNN'</t>
  </si>
  <si>
    <t>&lt;== 434F4241205445525553204249419000</t>
  </si>
  <si>
    <t>&lt;== 884149204449414E205045524D414E41204C4147492042459000</t>
  </si>
  <si>
    <t>&lt;== 884149204449414E205045524D414E41204C4147492042454C414A4152204D454E554C49532053449000</t>
  </si>
  <si>
    <t>&lt;== 2B36323839363033393031343733464646464646464646469000</t>
  </si>
  <si>
    <t>&lt;== 43656B204B554F5441FFFFFFFF9000</t>
  </si>
  <si>
    <t>==&gt; A0DC010428884149204449414E205045524D414E41204C4147492042454C414A4152204D454E554C4912121212</t>
  </si>
  <si>
    <t>==&gt;A0DC05041C43454B204B554F5441204441544120FFFFFFFFFFFFFFFFFFFFFFFFFF</t>
  </si>
  <si>
    <t>==&gt; A0DC0104180AAAAAAAAAAAAAAAAAAAAAAAAAAAAAAAAAAAAAAAAAAAAAAA</t>
  </si>
  <si>
    <t>==&gt; A0DC0104B0AAAAAAAAAAAAAAAAAAAAAAAAAAAAAAAAAAAAAAAAAAAAA</t>
  </si>
  <si>
    <t>AAAAAAAAAAAAAAAAAAAAAAAAAAAAAAAAAAAAAAAAAAAAAAAAAAAAAA</t>
  </si>
  <si>
    <t>AAAAAAAAAAAAAAAAAAAAAAAAAAAAAAAAAAAAA</t>
  </si>
  <si>
    <t>FFFFFFFFFFFFFFFFFFFFFFFFFFFFFFFFFFFFFFFFFFFFFFFFFFFFFF</t>
  </si>
  <si>
    <t>FFFFFFFFFFFFFFFFFFFFFFFFFFFFFFFFFFFFFFFFFFFFFFFFFFFFFFFF</t>
  </si>
  <si>
    <t>FFFFFFFFFFFFFFFFFFFFFFFFFFFFFFFFFFFFFFFFFFFFFFFFFFFFFFFFFFFFFFFFFFFFFF</t>
  </si>
  <si>
    <t>&lt;== 00FFFFFFFFFFFFFFFFFFFFFFFFFFFFFFFFFFFFFFFFFFFFFFFFFFFFFFFFFFF</t>
  </si>
  <si>
    <t>FFFFFFFFFFFFFFFFFFFFFFFFFFFFFFFFFFFFFFFFFFFFFFFFFFFFFFFFFFFFFF9000</t>
  </si>
  <si>
    <t>FFFFFFFFFFFFFFFFFFFFFFFFFFFFFFFFFFFFFFFFFFFFFFFFF</t>
  </si>
  <si>
    <t>UPDATE</t>
  </si>
  <si>
    <t xml:space="preserve">SPN </t>
  </si>
  <si>
    <t>EXS1</t>
  </si>
  <si>
    <t>EXS2</t>
  </si>
  <si>
    <t>&lt;== 006469619000</t>
  </si>
  <si>
    <t>&lt;== FFFFFFFFFFFFFFFFFFFFFFFFFFFFFFFFFFFFFFFF</t>
  </si>
  <si>
    <t>FFFFFFFFFFFFFFFFFFFFFFFFFFFFFFFFFFFFFFFF9000</t>
  </si>
  <si>
    <t>karena kondisi CHV1 di sable maka pada kasus ini  ada beberapa akses kondisi yang tidak harus melaukukan verify, sehingga bisa langsung dengan select ID nya</t>
  </si>
  <si>
    <t xml:space="preserve">untuk kasus CHV2 maka kita perlu untuk verify CHV2 </t>
  </si>
  <si>
    <t>previous</t>
  </si>
  <si>
    <t>Read Record</t>
  </si>
  <si>
    <t xml:space="preserve">    Mode Next</t>
  </si>
  <si>
    <t>A0A40000027F10</t>
  </si>
  <si>
    <t>A0A40000026F3A</t>
  </si>
  <si>
    <t>A0B200021C</t>
  </si>
  <si>
    <t>log result :</t>
  </si>
  <si>
    <t>==&gt; A0B200021C</t>
  </si>
  <si>
    <t>Cek Pulsa?????è?Ξ2??????????</t>
  </si>
  <si>
    <t xml:space="preserve">Mode Previous </t>
  </si>
  <si>
    <t>--&gt; membaca data yang terakhir</t>
  </si>
  <si>
    <t>A0B200031C</t>
  </si>
  <si>
    <t>==&gt; A0B200031C</t>
  </si>
  <si>
    <t>&lt;== FFFFFFFFFFFFFFFFFFFFFFFFFFFFFFFFFFFFFFFFFFFFFFFFFFFFFFFF9000</t>
  </si>
  <si>
    <t>Mode absolute 1C</t>
  </si>
  <si>
    <t>A0B21C041C</t>
  </si>
  <si>
    <t>log result</t>
  </si>
  <si>
    <t>==&gt; A0B21C041C</t>
  </si>
  <si>
    <t xml:space="preserve">Update sesudah di read </t>
  </si>
  <si>
    <t>mode next</t>
  </si>
  <si>
    <t>A0DC00021CAAAAAAAAAAAAAAAAAAAAAAAAAAAAAAAAAAAAAAAAAAAAAAAAAAAAAAAA</t>
  </si>
  <si>
    <t>==&gt; A0DC00021CAAAAAAAAAAAAAAAAAAAAAAAAAAAAAAAAAAAAAAAAAAAAAAAAAAAAAAAA</t>
  </si>
  <si>
    <t>Update mode previous</t>
  </si>
  <si>
    <t>A0DC00031CAAAAAAAAAAAAAAAAAAAAAAAAAAAAAAAAAAAAAAAAAAAAAAAAAAAAAAAA</t>
  </si>
  <si>
    <t>==&gt; A0DC00031CAAAAAAAAAAAAAAAAAAAAAAAAAAAAAAAAAAAAAAAAAAAAAAAAAAAAAAAA</t>
  </si>
  <si>
    <t xml:space="preserve"> 7D posisi terakhir</t>
  </si>
  <si>
    <t>Update Mode Absolute num 2</t>
  </si>
  <si>
    <t>A0DC02041C43454B204B554F5441204441544120FFFFFFFFFFFFFFFFFFFFFFFFFF</t>
  </si>
  <si>
    <t>==&gt; A0DC02041C43454B204B554F5441204441544120FFFFFFFFFFFFFFFFFFFFFFFFFF</t>
  </si>
  <si>
    <t xml:space="preserve">read sesudah di update </t>
  </si>
  <si>
    <t>read mode next --&gt; membaca data yang pertama</t>
  </si>
  <si>
    <t xml:space="preserve">log result </t>
  </si>
  <si>
    <t>&lt;== AAAAAAAAAAAAAAAAAAAAAAAAAAAAAAAAAAAAAAAAAAAAAAAAAAAAAAAA9000</t>
  </si>
  <si>
    <t>read mode previous -&gt; membaca data yang terakhir</t>
  </si>
  <si>
    <t>mode absolute num 2</t>
  </si>
  <si>
    <t>A0B202041C</t>
  </si>
  <si>
    <t>==&gt; A0B202041C</t>
  </si>
  <si>
    <t>&lt;== 43454B204B554F5441204441544120FFFFFFFFFFFFFFFFFFFFFFFFFF9000</t>
  </si>
  <si>
    <t>absolute terakhir</t>
  </si>
  <si>
    <t>read mode next</t>
  </si>
  <si>
    <t>A0A40000026F3D</t>
  </si>
  <si>
    <t>A0B200020E</t>
  </si>
  <si>
    <t>==&gt; A0B200020E</t>
  </si>
  <si>
    <t>read mode previous</t>
  </si>
  <si>
    <t>A0B200030E</t>
  </si>
  <si>
    <t>==&gt; A0B200030E</t>
  </si>
  <si>
    <t xml:space="preserve">read mode absolute </t>
  </si>
  <si>
    <t>A0B202040E</t>
  </si>
  <si>
    <t>==&gt; A0B202040E</t>
  </si>
  <si>
    <t xml:space="preserve">mode next  --&gt; dari hasil percobaan mode ini mengupdate data pertama </t>
  </si>
  <si>
    <t>A0DC00020EAAAAAAAAAAAAAAAAAAAAAAAAAAAA</t>
  </si>
  <si>
    <t>==&gt; A0DC00020EAAAAAAAAAAAAAAAAAAAAAAAAAAAA</t>
  </si>
  <si>
    <t>mode previous --&gt; dari percobaan mode ini mengupdate data terakhir pada kasus pertama di update</t>
  </si>
  <si>
    <t>A0DC00030EBBBBBBBBBBBBBBBBBBBBBBBBBBBB</t>
  </si>
  <si>
    <t>==&gt; A0DC00030EBBBBBBBBBBBBBBBBBBBBBBBBBBBB</t>
  </si>
  <si>
    <t xml:space="preserve">mode absolute </t>
  </si>
  <si>
    <t>A0DC02040ECCCCCCCCCCCCCCCCCCCCCCCCCCCC</t>
  </si>
  <si>
    <t>==&gt; A0DC02040ECCCCCCCCCCCCCCCCCCCCCCCCCCCC</t>
  </si>
  <si>
    <t>read kembali</t>
  </si>
  <si>
    <t>&lt;== AAAAAAAAAAAAAAAAAAAAAAAAAAAA9000</t>
  </si>
  <si>
    <t>mode previous</t>
  </si>
  <si>
    <t>&lt;== BBBBBBBBBBBBBBBBBBBBBBBBBBBB9000</t>
  </si>
  <si>
    <t>&lt;== CCCCCCCCCCCCCCCCCCCCCCCCCCCC9000</t>
  </si>
  <si>
    <t>A0A40000026F39</t>
  </si>
  <si>
    <t>A0B2000203</t>
  </si>
  <si>
    <t>==&gt; A0B2000203</t>
  </si>
  <si>
    <t>A0B2000303</t>
  </si>
  <si>
    <t>==&gt; A0B2000303</t>
  </si>
  <si>
    <t>mode absolute</t>
  </si>
  <si>
    <t>A0B2020403</t>
  </si>
  <si>
    <t>==&gt; A0B2020403</t>
  </si>
  <si>
    <t xml:space="preserve">update </t>
  </si>
  <si>
    <t xml:space="preserve">mode next </t>
  </si>
  <si>
    <t>A02000020839333538FFFFFFFF</t>
  </si>
  <si>
    <t>A0DC000203AAAAAA</t>
  </si>
  <si>
    <t>==&gt; A0DC000203AAAAAA</t>
  </si>
  <si>
    <t>&lt;== 6B00</t>
  </si>
  <si>
    <t>mode previous  -&gt; berbeda dengan linear fixed yang diisi adalh yang pertama</t>
  </si>
  <si>
    <t>A0DC000303AAAAAA</t>
  </si>
  <si>
    <t>==&gt; A0DC000303AAAAAA</t>
  </si>
  <si>
    <t>A0DC030403BBBBBB</t>
  </si>
  <si>
    <t>==&gt; A0DC030403BBBBBB</t>
  </si>
  <si>
    <t>read</t>
  </si>
  <si>
    <t>A0B2010403</t>
  </si>
  <si>
    <t>&lt;== AAAAAA9000</t>
  </si>
  <si>
    <t>cyclic ACM</t>
  </si>
  <si>
    <t>Flow Proses dari Networ ke GSM :</t>
  </si>
  <si>
    <t>2). ME (mobile Equipment ) melewatkan Rand ke sim menggunakan RUN GSM AlGORITMA</t>
  </si>
  <si>
    <t>3). SIM akan menghitung SRES(SIgned Respone) yang dikalkulasikan dengan Algoritma Comp 128</t>
  </si>
  <si>
    <t>5). Selanjutnya, AUC (Autentic Center) akan menghitung XRES (expected respons) menggunakan Comp-128 algoritma</t>
  </si>
  <si>
    <t>6). Dari kedua proses tersebut maka akan dilakukan perbandingan antara SRES dan XRES, jika nilainya sama maka akan di teruskan</t>
  </si>
  <si>
    <t>1) . Network akan mengisi sebuah Random Data (Rand) ke MS( Mobil Station) ketika sebuah autentifikasi di minta</t>
  </si>
  <si>
    <t>APDU RUN GSM</t>
  </si>
  <si>
    <t>`00'</t>
  </si>
  <si>
    <t>Command Parameter Data</t>
  </si>
  <si>
    <t>Description</t>
  </si>
  <si>
    <t>Byte</t>
  </si>
  <si>
    <t>SRES</t>
  </si>
  <si>
    <t>1-4'</t>
  </si>
  <si>
    <t>5-12'</t>
  </si>
  <si>
    <t>Cipering KEY</t>
  </si>
  <si>
    <t xml:space="preserve"> Respon Data</t>
  </si>
  <si>
    <t xml:space="preserve">4). ME menjaga KC (A8) sebagai Chipering KEY dan melewatkan SRES (A3) KE network. </t>
  </si>
  <si>
    <t>AUC (Authentication Center) adalah suatu pusat proses dimana sebuah perangkat nirkabel membuat suatu persetujuan dengan perangkat nirkabel lainnya. Jadi, saat sebuah perangkat wireless akan terhubung dengan perangkat wireless yang lain, salah satu perangkat wireless akan diminta authentication code. Authentication code dapat berupa MAC address atau yang lain. Seteleh diterima, maka dalam authentication center akan terdaftar perangkat wireless yang meminta sambungan tersebut. Setelah itu barulah dua perangkat wireless tersebut dapat bertukar informasi.</t>
  </si>
  <si>
    <t xml:space="preserve">hasil percobaan untuk run GSM algoritm </t>
  </si>
  <si>
    <t>A088000010AAAAAAAAAAAAAAAAAAAAAAAAAAAAAAAA</t>
  </si>
  <si>
    <t>A0 C0 00 00 0C</t>
  </si>
  <si>
    <t>==&gt; A088000010AAAAAAAAAAAAAAAAAAAAAAAAAAAAAAAA</t>
  </si>
  <si>
    <t>&lt;== 9F0C</t>
  </si>
  <si>
    <t>==&gt; A0C000000C</t>
  </si>
  <si>
    <t>&lt;== D19049F9DB27BE951CA160589000</t>
  </si>
  <si>
    <t>A088000010BBBBBBBBBBBBBBBBBBBBBBBBBBBBBBBB</t>
  </si>
  <si>
    <t>==&gt; A088000010BBBBBBBBBBBBBBBBBBBBBBBBBBBBBBBB</t>
  </si>
  <si>
    <t>&lt;== 32583E86BA133055D581FED89000</t>
  </si>
  <si>
    <t>KI dari HP</t>
  </si>
  <si>
    <t>503F4349870776BC8B0FD38E7C36C961</t>
  </si>
  <si>
    <t>A02800010831323334FFFFFFFF</t>
  </si>
  <si>
    <t>==&gt; A02800010831323334FFFFFFFF</t>
  </si>
  <si>
    <t>Log result</t>
  </si>
  <si>
    <t>Enable CHV1</t>
  </si>
  <si>
    <t>length</t>
  </si>
  <si>
    <t>Deskripsi</t>
  </si>
  <si>
    <t>Original CHV</t>
  </si>
  <si>
    <t>terdapat CHV dialog seperti pada DF2700 di beberapa DFGSM tapi tidak semuanya, CHV menjadi Enable</t>
  </si>
  <si>
    <t>CHV value 1</t>
  </si>
  <si>
    <t>disable</t>
  </si>
  <si>
    <t>chv value</t>
  </si>
  <si>
    <t>1-8'</t>
  </si>
  <si>
    <t>Log Result</t>
  </si>
  <si>
    <t>A0A40000026F20</t>
  </si>
  <si>
    <t>A02400011031323334FFFFFFFF39333538FFFFFFFF</t>
  </si>
  <si>
    <t>==&gt; A02400011031323334FFFFFFFF39333538FFFFFFFF</t>
  </si>
  <si>
    <t>di enable dahulu baru di change chv</t>
  </si>
  <si>
    <t>A0C000000F</t>
  </si>
  <si>
    <t>A02000020831323334FFFFFFFF</t>
  </si>
  <si>
    <t>==&gt; A02000020831323334FFFFFFFF</t>
  </si>
  <si>
    <t>&lt;== 9840</t>
  </si>
  <si>
    <t>CHV baru</t>
  </si>
  <si>
    <t>CHV sebelumnya</t>
  </si>
  <si>
    <t>A02C00001038353231393332341111111111111111</t>
  </si>
  <si>
    <t>==&gt; A02C00001038353231393332341111111111111111</t>
  </si>
  <si>
    <t>&lt;== 9804</t>
  </si>
  <si>
    <t>change CHV</t>
  </si>
  <si>
    <t>A02400011031323334FFFFFFFF1111111111111111</t>
  </si>
  <si>
    <t>==&gt; A02400011031323334FFFFFFFF1111111111111111</t>
  </si>
  <si>
    <t>A0200001081111111111111111</t>
  </si>
  <si>
    <t>A0A40000026F3C</t>
  </si>
  <si>
    <t>A0B20104B0</t>
  </si>
  <si>
    <t>==&gt; A0200001081111111111111111</t>
  </si>
  <si>
    <t>FFFFFFFFFFFFFFFFFFFFFFFFFFFFFFFFFFFFFFFFFFFFFFFFFFFFFFFFFFFFFFFFFFFFF</t>
  </si>
  <si>
    <t>FFFFFFFFFFFFFFFFFFFFFFFFFFFFFFFFFFFFFFFFFFFFFFFFFFFFFFFFFFFFFFFFFFFFFFFFFFF</t>
  </si>
  <si>
    <t>&lt;== 00FFFFFFFFFFFFFFFFFFFFFFFFFFFFFFFFFFFFFFFFFFFFFFFFFFFFFFFFFFFFFFFFFFFF</t>
  </si>
  <si>
    <t>FFFFFFFFFFFFFFFFFFFFFFFFFFFFFFFFFFFFFFFFFFFFFFFFFFFFFFFFFFFFFFFFFFFFFFF9000</t>
  </si>
  <si>
    <t>FFFFFFFFFFFFFFFFFFFFFFFFFFFFFFFFFFFFFFFFFFFFFFFFFFFFFFFFFFFFFFFFFFF</t>
  </si>
  <si>
    <t>Abaikan CHV2 karena kesalahan dalam pemilihan CHV, pada kasus ini diilustrasikan kita mengambil direktori SMS tapi dengan kasus pin nya benar, maka yang terjadi adalah seperti gambar disamping</t>
  </si>
  <si>
    <t>sms pada kasus pin benar</t>
  </si>
  <si>
    <t>Sms pada kasus salah</t>
  </si>
  <si>
    <t>A0200001081111111111111112</t>
  </si>
  <si>
    <t>==&gt; A0200001081111111111111112</t>
  </si>
  <si>
    <t>Dapat dilihat pada kasus ini terjadi pengurangan nilai pada CHV1 dari yang tadinya 3 menjadi 2, ini menandakan bahwa telah terjadi kesalah pemilihan CVH1 sehingga sms yang dipilihpun tidak bisa dilakukan</t>
  </si>
  <si>
    <t>A0200001081111111111111113</t>
  </si>
  <si>
    <t>==&gt; A0200001081111111111111113</t>
  </si>
  <si>
    <t>Turun kembali, sehingga menyisakan 1 kali kesempatan lagi</t>
  </si>
  <si>
    <t>A0200001081111111111111114</t>
  </si>
  <si>
    <t>==&gt; A0200001081111111111111114</t>
  </si>
  <si>
    <t>Kesempatan terakhir masih salah sehingga CHV nya menjadi 0, perlu digaris bawahi ada perbedaan respon pada verivy CHV yang mana pada respone ke tiga menjadi 9840</t>
  </si>
  <si>
    <t>Sms pada kasus salah ke 2</t>
  </si>
  <si>
    <t>Sms pada kasus salah ke 3</t>
  </si>
  <si>
    <t xml:space="preserve">Proses selanjutnya bisa menggunakan PUK dengan kesempatan 10 kali </t>
  </si>
  <si>
    <t>A02C00001048353231393332341111111111111111</t>
  </si>
  <si>
    <t>==&gt; A02C00001048353231393332341111111111111111</t>
  </si>
  <si>
    <t>Setelah Salah 9 kali maka dipilih PUK yang benar maka hasil nya dapat dilihat pada gambar  disamping CHV1 dan Unblock telah kembali seperti semula</t>
  </si>
  <si>
    <t>Puk benar</t>
  </si>
  <si>
    <t xml:space="preserve">PUK salah </t>
  </si>
  <si>
    <t>Disable setelah Unblock selesai</t>
  </si>
  <si>
    <t>A0260001081111111111111111</t>
  </si>
  <si>
    <t>==&gt; A0260001081111111111111111</t>
  </si>
  <si>
    <t>Dikembalikan seperti semula tanpa penggunaan CVH maka dapat dilihat bahwa CHV kembali disable dan kita tidak perlu Verify CHV</t>
  </si>
  <si>
    <t>Kondisi awal CHV saat  Disable</t>
  </si>
  <si>
    <t>data puk di ambil dari perso PUK 1 dan puk baru yang digunakan acak. Tidak ada perubahan pada sw1 dan sw 2 ketika salah PUK sampai 9 kali, dapat dilihat pada unblock menunjukkan sisa perbaikan dengan menggunakan PUK</t>
  </si>
  <si>
    <t>Dari ketiga percobaan yang salah dapat di simpulkan bahwa perbedaan SW1 dan SW 2 terletak pada SW 2, dimana SW 2 untuk kasus salah yang ketiga adalah 40 yang menunjukkan unsucsess full Verivy</t>
  </si>
  <si>
    <t>A0B201041C</t>
  </si>
  <si>
    <t>Normal pada saat Get Respone</t>
  </si>
  <si>
    <t>Enable CHV yang kedua</t>
  </si>
  <si>
    <t>A0280001081111111111111111</t>
  </si>
  <si>
    <t>==&gt; A0280001081111111111111111</t>
  </si>
  <si>
    <t>Tidak bisa menggunakan CHV default, harus CHV yang sudah di ganti</t>
  </si>
  <si>
    <t>enable dengan CHV default</t>
  </si>
  <si>
    <t>yang menunjukkan bahwa terjadi pengurangan banyaknya percobaan pada enable CHV (Tersisa 2x percobaan)</t>
  </si>
  <si>
    <t>2C</t>
  </si>
  <si>
    <t>CHV no</t>
  </si>
  <si>
    <t>Unblock CHV</t>
  </si>
  <si>
    <t>Byte(s)</t>
  </si>
  <si>
    <t>1 – 8</t>
  </si>
  <si>
    <t>UNBLOCK CHV value</t>
  </si>
  <si>
    <t>9 ‑ 16</t>
  </si>
  <si>
    <t>New CHV value</t>
  </si>
  <si>
    <t>Command parameter Data</t>
  </si>
  <si>
    <t>CHV N0.</t>
  </si>
  <si>
    <t>Contoh kesalahan penggunaan PUK lihat pada unblock menjadi berkurang</t>
  </si>
  <si>
    <t xml:space="preserve">Contoh kasus mendisable CHV yang sebelumnya enable </t>
  </si>
  <si>
    <t>Change CHV</t>
  </si>
  <si>
    <t>Parameter P2 specifies the CHV:</t>
  </si>
  <si>
    <t>Command parameters/data:</t>
  </si>
  <si>
    <t>Old CHV value</t>
  </si>
  <si>
    <t xml:space="preserve">01' </t>
  </si>
  <si>
    <t>CHV1;</t>
  </si>
  <si>
    <t xml:space="preserve"> CHV2.</t>
  </si>
  <si>
    <t>Tidak seperti pada MF yang dipilih, kasus ini tidak mengeluarkan CHV Dialog tapi berhasil mengenable CHV, pertanyaan yang muncul adalah pada CHV telcom yang berubah mengikuti DFGSM, kenapa ?</t>
  </si>
  <si>
    <t>Catatan :</t>
  </si>
  <si>
    <t>Perbedaan mendasar yang di lihat berdasarkan hasil percobaan dengan melihat SW1 dan SW2 dapat ditarik kesimpulan bahwa respon parameter dari SW dua menjelaskan berapa kali kesalahan yang dilakukan tetapi hanya bisa</t>
  </si>
  <si>
    <t>membedakan untuk percobaan 1 - n (pin atau Puk ) di tandai dengan 04 dan untuk kasus yang terakhir mengalami kesalahan pada SW 2 memperlihatkan respon parameter 40 yang menjelaskan Unsucces Full verify seperti pada</t>
  </si>
  <si>
    <t>contoh diatas (ditandai warna merah)</t>
  </si>
  <si>
    <t>Autentikasi adalah verifikasi identitas orang yang mengklaim punya hak. Alasan dilakukannya autentikasi identitas pelanggan adalah untuk memproteksi jaringan terhadap penggunaan tak sah, dan oleh karena itu menjamin billing yang benar dan mencegah serangan topeng (masquerading attack).
Metodanya adalah protocol tantangan/tanggapan (challenge/response) menggunakan bilangan-bilangan yang tak terduga. SIM berisi kunci autentikasi spesifik pelanggan yang bersifat rahasia Ki yang berukuran 128 bit. Suatu algoritma autentikasi yang dinamakan A3 dipakai di dalam SIM card maupun pada jaringan. A3 adalah suatu MAC; ia tidak dipublikasikan. MAC (Message Authentication Code) adalah serupa dengan enkripsi, hanya saja tidak selalu reversible.</t>
  </si>
  <si>
    <t>SRES : D19049F9</t>
  </si>
  <si>
    <t>Chipering KEY : DB27BE951CA16058</t>
  </si>
  <si>
    <t>----------- INPUT  -------------</t>
  </si>
  <si>
    <t>COMP128 version 2</t>
  </si>
  <si>
    <t>Ki:      503F4349870776BC8B0FD38E7C36C961</t>
  </si>
  <si>
    <t>RAND:    AAAAAAAAAAAAAAAAAAAAAAAAAAAAAAAA</t>
  </si>
  <si>
    <t>----------- OUTPUT -------------</t>
  </si>
  <si>
    <t>SIM OUTPUT:D19049F9DB27BE951CA16000</t>
  </si>
  <si>
    <t>SRES:  D19049F9</t>
  </si>
  <si>
    <t>Kc:    DB27BE951CA16000</t>
  </si>
  <si>
    <t>RAND:    BBBBBBBBBBBBBBBBBBBBBBBBBBBBBBBB</t>
  </si>
  <si>
    <t>SIM OUTPUT:32583E86BA133055D581FC00</t>
  </si>
  <si>
    <t>SRES:  32583E86</t>
  </si>
  <si>
    <t>Kc:    BA133055D581FC00</t>
  </si>
  <si>
    <t>32583E86'</t>
  </si>
  <si>
    <t>BA133055D581FED8</t>
  </si>
  <si>
    <t xml:space="preserve">sh-4.3$ python main.py                                                                                                                                                          </t>
  </si>
  <si>
    <t xml:space="preserve">----------- INPUT  -------------                                                                                                                                                </t>
  </si>
  <si>
    <t xml:space="preserve">COMP128 version 3                                                                                                                                                               </t>
  </si>
  <si>
    <t xml:space="preserve">Ki:      503F4349870776BC8B0FD38E7C36C961                                                                                                                                       </t>
  </si>
  <si>
    <t xml:space="preserve">RAND:    AAAAAAAAAAAAAAAAAAAAAAAAAAAAAAAA                                                                                                                                       </t>
  </si>
  <si>
    <t xml:space="preserve">----------- OUTPUT -------------                                                                                                                                                </t>
  </si>
  <si>
    <t xml:space="preserve">SIM OUTPUT:D19049F9DB27BE951CA16058                                                                                                                                             </t>
  </si>
  <si>
    <t xml:space="preserve">SRES:  D19049F9                                                                                                                                                                 </t>
  </si>
  <si>
    <t xml:space="preserve">Kc:    DB27BE951CA16058                                                                                                                                                         </t>
  </si>
  <si>
    <t xml:space="preserve">Ki:      503F4349870776BC8B0FD38E7C36C961                                                            </t>
  </si>
  <si>
    <t xml:space="preserve">RAND:    BBBBBBBBBBBBBBBBBBBBBBBBBBBBBBBB                                                                            </t>
  </si>
  <si>
    <t xml:space="preserve">----------- OUTPUT -------------                                                                                             </t>
  </si>
  <si>
    <t xml:space="preserve">SIM OUTPUT:32583E86BA133055D581FED8                                                                  </t>
  </si>
  <si>
    <t xml:space="preserve">SRES:  32583E86                                                                                           </t>
  </si>
  <si>
    <t xml:space="preserve">Kc:    BA133055D581FED8 </t>
  </si>
  <si>
    <t>https://www.tutorialspoint.com/execute_python_online.php</t>
  </si>
  <si>
    <t>srand = E9F72055 | kc = E7482281D718C787</t>
  </si>
  <si>
    <t>COMMAND</t>
  </si>
  <si>
    <t>CLASS</t>
  </si>
  <si>
    <t>INS</t>
  </si>
  <si>
    <t>P1</t>
  </si>
  <si>
    <t>P2</t>
  </si>
  <si>
    <t>P3</t>
  </si>
  <si>
    <t>SEEK</t>
  </si>
  <si>
    <t>'A0'</t>
  </si>
  <si>
    <t>'A2'</t>
  </si>
  <si>
    <t>Type/Mode</t>
  </si>
  <si>
    <t>lgth</t>
  </si>
  <si>
    <t>‑</t>
  </si>
  <si>
    <t>INCREASE</t>
  </si>
  <si>
    <t>'32'</t>
  </si>
  <si>
    <t>'03'</t>
  </si>
  <si>
    <t>1 – 3</t>
  </si>
  <si>
    <t>Value to be added</t>
  </si>
  <si>
    <t>Response parameters/data:</t>
  </si>
  <si>
    <t>1 – X</t>
  </si>
  <si>
    <t>Value of the increased record</t>
  </si>
  <si>
    <t>X+1 ‑ X+3</t>
  </si>
  <si>
    <t>Value which has been added</t>
  </si>
  <si>
    <t>NOTE:</t>
  </si>
  <si>
    <t>X denotes the length of the record.</t>
  </si>
  <si>
    <t>A032000003020202</t>
  </si>
  <si>
    <t>A032000003020101</t>
  </si>
  <si>
    <t>record ke 3</t>
  </si>
  <si>
    <t>record ke 2</t>
  </si>
  <si>
    <t>record ke 1</t>
  </si>
  <si>
    <t>Send APDU command ke 1</t>
  </si>
  <si>
    <t>Send APDU command ke 2</t>
  </si>
  <si>
    <t>Send APDU command ke 3</t>
  </si>
  <si>
    <t>record ke 4</t>
  </si>
  <si>
    <t>record ke 5</t>
  </si>
  <si>
    <t>==&gt; A032000003020202</t>
  </si>
  <si>
    <t>&lt;== 9F06</t>
  </si>
  <si>
    <t>A0A40000003F00</t>
  </si>
  <si>
    <t>A0A40000007F10</t>
  </si>
  <si>
    <t>A0A40000006F3A</t>
  </si>
  <si>
    <t>A004000000</t>
  </si>
  <si>
    <t>==&gt; A0A40000003F00</t>
  </si>
  <si>
    <t>==&gt; A0A40000007F10</t>
  </si>
  <si>
    <t>==&gt; A0A40000006F3A</t>
  </si>
  <si>
    <t>==&gt; A004000000</t>
  </si>
  <si>
    <t>A044000000</t>
  </si>
  <si>
    <t>==&gt; A044000000</t>
  </si>
  <si>
    <t>3F00'</t>
  </si>
  <si>
    <t>DFGSM</t>
  </si>
  <si>
    <t>7F20'</t>
  </si>
  <si>
    <t>DFIS-41</t>
  </si>
  <si>
    <t>7F22</t>
  </si>
  <si>
    <t>DFFP-CTS</t>
  </si>
  <si>
    <t>7F23</t>
  </si>
  <si>
    <t>EFICCID</t>
  </si>
  <si>
    <t>2FE2</t>
  </si>
  <si>
    <t>EFELP</t>
  </si>
  <si>
    <t>2F05</t>
  </si>
  <si>
    <t>EFADN</t>
  </si>
  <si>
    <t>EFFDN</t>
  </si>
  <si>
    <t>EFSMS</t>
  </si>
  <si>
    <t>EFCCP</t>
  </si>
  <si>
    <t>EFMSISDN</t>
  </si>
  <si>
    <t>EFSMSP</t>
  </si>
  <si>
    <t>EFEXT1</t>
  </si>
  <si>
    <t>DFGRAPHICS</t>
  </si>
  <si>
    <t>EFSMSS</t>
  </si>
  <si>
    <t>6F4A'1</t>
  </si>
  <si>
    <t>5F50</t>
  </si>
  <si>
    <t>EFEXT2</t>
  </si>
  <si>
    <t>EFIMG</t>
  </si>
  <si>
    <t>4F20</t>
  </si>
  <si>
    <t>6F47</t>
  </si>
  <si>
    <t>EFSMSR</t>
  </si>
  <si>
    <t>EFBDN</t>
  </si>
  <si>
    <t>6F4D</t>
  </si>
  <si>
    <t>EFLND</t>
  </si>
  <si>
    <t>EFSDN</t>
  </si>
  <si>
    <t>EFEXT3</t>
  </si>
  <si>
    <t>EFEXT4</t>
  </si>
  <si>
    <t>DF Iridium</t>
  </si>
  <si>
    <t>DF GlobST</t>
  </si>
  <si>
    <t>DFICO</t>
  </si>
  <si>
    <t>DFAces</t>
  </si>
  <si>
    <t>5F30</t>
  </si>
  <si>
    <t>5F31</t>
  </si>
  <si>
    <t>5F32</t>
  </si>
  <si>
    <t>5F33</t>
  </si>
  <si>
    <t>DFEIA/TIA</t>
  </si>
  <si>
    <t>DFCTS</t>
  </si>
  <si>
    <t>DFSOLSA</t>
  </si>
  <si>
    <t>5F40</t>
  </si>
  <si>
    <t>5F60</t>
  </si>
  <si>
    <t>5F70</t>
  </si>
  <si>
    <t>4F30</t>
  </si>
  <si>
    <t>EFSAI</t>
  </si>
  <si>
    <t>EFSLL</t>
  </si>
  <si>
    <t>4F31</t>
  </si>
  <si>
    <t>DFMEXE</t>
  </si>
  <si>
    <t>DF-MEXE-ST</t>
  </si>
  <si>
    <t>EFORPK</t>
  </si>
  <si>
    <t>EFARPK</t>
  </si>
  <si>
    <t>EFTPRPK</t>
  </si>
  <si>
    <t>EFACMMax</t>
  </si>
  <si>
    <t>EFCBMI</t>
  </si>
  <si>
    <t>EFLOCI</t>
  </si>
  <si>
    <t>EFVBSS</t>
  </si>
  <si>
    <t>EFKCGPRS</t>
  </si>
  <si>
    <t>EFPUCT</t>
  </si>
  <si>
    <t>EFFPLMN</t>
  </si>
  <si>
    <t>EFVBS</t>
  </si>
  <si>
    <t>EFNIA</t>
  </si>
  <si>
    <t>EFPLMNSEL</t>
  </si>
  <si>
    <t>EFGID2</t>
  </si>
  <si>
    <t>EFACC</t>
  </si>
  <si>
    <t>EFVGCSS</t>
  </si>
  <si>
    <t>EFCBMIR</t>
  </si>
  <si>
    <t>EFECC</t>
  </si>
  <si>
    <t>EFVGCS</t>
  </si>
  <si>
    <t>EFBCCH</t>
  </si>
  <si>
    <t>EFGIDI</t>
  </si>
  <si>
    <t>EFKC</t>
  </si>
  <si>
    <t>EFIMSI</t>
  </si>
  <si>
    <t>EFCBMID</t>
  </si>
  <si>
    <t>EFPHASE</t>
  </si>
  <si>
    <t>EFAAeM</t>
  </si>
  <si>
    <t>EFeMLPP</t>
  </si>
  <si>
    <t>EFAD</t>
  </si>
  <si>
    <t>EFSPN</t>
  </si>
  <si>
    <t>EFSST</t>
  </si>
  <si>
    <t>EFLP</t>
  </si>
  <si>
    <t>EFINVSCAN</t>
  </si>
  <si>
    <t>6F64</t>
  </si>
  <si>
    <t>6F54</t>
  </si>
  <si>
    <t>6F60</t>
  </si>
  <si>
    <t>6FB6</t>
  </si>
  <si>
    <t>6FB7</t>
  </si>
  <si>
    <t>6FB5</t>
  </si>
  <si>
    <t>6F50</t>
  </si>
  <si>
    <t>6FB1</t>
  </si>
  <si>
    <t>6FB2</t>
  </si>
  <si>
    <t>6F48</t>
  </si>
  <si>
    <t>6F3F</t>
  </si>
  <si>
    <t>6F3E</t>
  </si>
  <si>
    <t>EFLOCIGPRS</t>
  </si>
  <si>
    <t>EFSUME</t>
  </si>
  <si>
    <t>EFPLMNWAct</t>
  </si>
  <si>
    <t>EFOPLMNBWact</t>
  </si>
  <si>
    <t>EFHPLMNAct</t>
  </si>
  <si>
    <t>6F62</t>
  </si>
  <si>
    <t>EFCPBCCH</t>
  </si>
  <si>
    <t>6F63</t>
  </si>
  <si>
    <t>5F3C</t>
  </si>
  <si>
    <t>4F40</t>
  </si>
  <si>
    <t>4F41</t>
  </si>
  <si>
    <t>4F42</t>
  </si>
  <si>
    <t>4F43</t>
  </si>
  <si>
    <t>6FB3</t>
  </si>
  <si>
    <t>6FB4</t>
  </si>
  <si>
    <t>6F51</t>
  </si>
  <si>
    <t>Select</t>
  </si>
  <si>
    <t>Read Binary</t>
  </si>
  <si>
    <t>Update Binary</t>
  </si>
  <si>
    <t>Increase</t>
  </si>
  <si>
    <t>Verify</t>
  </si>
  <si>
    <t>Disable CHV</t>
  </si>
  <si>
    <t>Enable CHV</t>
  </si>
  <si>
    <t>Unblock</t>
  </si>
  <si>
    <t>RUN GSM AlGORITM</t>
  </si>
  <si>
    <t>GET RESPONE</t>
  </si>
  <si>
    <t>Offset Hight</t>
  </si>
  <si>
    <t>Offset Low</t>
  </si>
  <si>
    <t>Rec Num</t>
  </si>
  <si>
    <t>Mode</t>
  </si>
  <si>
    <t>A2</t>
  </si>
  <si>
    <t>20'</t>
  </si>
  <si>
    <t>CHV NO</t>
  </si>
  <si>
    <t>CHV No</t>
  </si>
  <si>
    <t>44'</t>
  </si>
  <si>
    <t>Case 1: No input / No output</t>
  </si>
  <si>
    <t>CLA</t>
  </si>
  <si>
    <t>SW1</t>
  </si>
  <si>
    <t>SW2</t>
  </si>
  <si>
    <t>lgth (='00')</t>
  </si>
  <si>
    <t>'90'</t>
  </si>
  <si>
    <t>Case 2: No input / Output of known length</t>
  </si>
  <si>
    <t>DATA with length lgth</t>
  </si>
  <si>
    <t>lgth='00' causes a data transfer of 256 bytes.</t>
  </si>
  <si>
    <t>Case 3: No Input / Output of unknown length</t>
  </si>
  <si>
    <t>'9F'</t>
  </si>
  <si>
    <t>lgth1</t>
  </si>
  <si>
    <t>GET RESPONSE</t>
  </si>
  <si>
    <r>
      <t xml:space="preserve">DATA with length lgth2 </t>
    </r>
    <r>
      <rPr>
        <sz val="8"/>
        <color theme="1"/>
        <rFont val="Symbol"/>
        <family val="1"/>
        <charset val="2"/>
      </rPr>
      <t>£</t>
    </r>
    <r>
      <rPr>
        <sz val="8"/>
        <color theme="1"/>
        <rFont val="Courier New"/>
        <family val="3"/>
      </rPr>
      <t xml:space="preserve"> lgth1</t>
    </r>
  </si>
  <si>
    <t>lgth2</t>
  </si>
  <si>
    <t>Case 4: Input / No output</t>
  </si>
  <si>
    <t>Case 5: Input / Output of known or unknown length</t>
  </si>
  <si>
    <t>FILE ID</t>
  </si>
  <si>
    <t>INPUT</t>
  </si>
  <si>
    <t>None</t>
  </si>
  <si>
    <t>String  Of byte</t>
  </si>
  <si>
    <t>OUTPUT</t>
  </si>
  <si>
    <t>the record</t>
  </si>
  <si>
    <t>Type1 : None, Type2  Status</t>
  </si>
  <si>
    <t>Value to be add</t>
  </si>
  <si>
    <t>value of increase record</t>
  </si>
  <si>
    <t>indication CHV1/CHV2, CHV.</t>
  </si>
  <si>
    <t>indication CHV1/CHV2, old CHV, new CHV.</t>
  </si>
  <si>
    <t>none.</t>
  </si>
  <si>
    <t>CHV1.</t>
  </si>
  <si>
    <t>indication CHV1/CHV2, the UNBLOCK CHV and the new CHV.</t>
  </si>
  <si>
    <t>none</t>
  </si>
  <si>
    <t>RAND</t>
  </si>
  <si>
    <t>SRES,KC</t>
  </si>
  <si>
    <t>File ID, total memory space available, CHV enabled/disabled indicator, CHV status and other GSM specific data;</t>
  </si>
  <si>
    <t>MF/DF</t>
  </si>
  <si>
    <t>File ID, file size, access conditions, invalidated/not invalidated indicator, structure of EF and length of the records in case of linear fixed structure or cyclic structure.</t>
  </si>
  <si>
    <t>File ID, total memory space available, CHV enabled/disabled indicator, CHV status and other GSM specific data (identical to SELECT above).</t>
  </si>
  <si>
    <t>relative address and the length of the string</t>
  </si>
  <si>
    <t>relative address and the length of the string, string of bytes.</t>
  </si>
  <si>
    <t>mode, record number (absolute mode only) and the length of the record.</t>
  </si>
  <si>
    <t>Terminal profile.</t>
  </si>
  <si>
    <t>the data used for updating the record.</t>
  </si>
  <si>
    <t xml:space="preserve">Mode, record number (absolute mode only) and the length of the record; </t>
  </si>
  <si>
    <t xml:space="preserve">Type and mode; pattern; length of the pattern
</t>
  </si>
  <si>
    <t>case 1</t>
  </si>
  <si>
    <t>case 4</t>
  </si>
  <si>
    <t>case1</t>
  </si>
  <si>
    <t>case 5</t>
  </si>
  <si>
    <t>case 2</t>
  </si>
  <si>
    <t>A0A200110543656B2050</t>
  </si>
  <si>
    <t>==&gt; A0A200110543656B2050</t>
  </si>
  <si>
    <t>&lt;== 9F01</t>
  </si>
  <si>
    <t>A0A200120543656B2050</t>
  </si>
  <si>
    <t>A0C0000001</t>
  </si>
  <si>
    <t>==&gt; A0A200120543656B2050</t>
  </si>
  <si>
    <t>==&gt; A0C0000001</t>
  </si>
  <si>
    <t>&lt;== 019000</t>
  </si>
  <si>
    <t>A0A2001203437573</t>
  </si>
  <si>
    <t>==&gt; A0A2001203437573</t>
  </si>
  <si>
    <t>&lt;== 029000</t>
  </si>
  <si>
    <t>tiga data di record ke 2</t>
  </si>
  <si>
    <t>case2</t>
  </si>
  <si>
    <t>case4</t>
  </si>
  <si>
    <t>case5</t>
  </si>
  <si>
    <t>&lt;== FF3FFF0F00003F03300CFF9000</t>
  </si>
  <si>
    <t>Service n°1 :</t>
  </si>
  <si>
    <t>CHV1 disable function</t>
  </si>
  <si>
    <t>Service n°2 :</t>
  </si>
  <si>
    <t>Abbreviated Dialling Numbers (ADN)</t>
  </si>
  <si>
    <t>Service n°3 :</t>
  </si>
  <si>
    <t>Fixed Dialling Numbers (FDN)</t>
  </si>
  <si>
    <t>Service n°4 :</t>
  </si>
  <si>
    <t>Short Message Storage (SMS)</t>
  </si>
  <si>
    <t>Service n°5 :</t>
  </si>
  <si>
    <t>Advice of Charge (AoC)</t>
  </si>
  <si>
    <t>Service n°6 :</t>
  </si>
  <si>
    <t>Capability Configuration Parameters (CCP)</t>
  </si>
  <si>
    <t>Service n°7 :</t>
  </si>
  <si>
    <t>Service n°8 :</t>
  </si>
  <si>
    <t>Service n°9 :</t>
  </si>
  <si>
    <t>Service n°10:</t>
  </si>
  <si>
    <t>Service n°11:</t>
  </si>
  <si>
    <t>Service n°12:</t>
  </si>
  <si>
    <t>SMS Parameters</t>
  </si>
  <si>
    <t>Service n°13:</t>
  </si>
  <si>
    <t>Last Number Dialled (LND)</t>
  </si>
  <si>
    <t>Service n°14:</t>
  </si>
  <si>
    <t>Cell Broadcast Message Identifier</t>
  </si>
  <si>
    <t>Service n°15:</t>
  </si>
  <si>
    <t>Group Identifier Level 1</t>
  </si>
  <si>
    <t>Service n°16:</t>
  </si>
  <si>
    <t>Group Identifier Level 2</t>
  </si>
  <si>
    <t>Service n°17:</t>
  </si>
  <si>
    <t>Service n°18:</t>
  </si>
  <si>
    <t>Service Dialling Numbers (SDN)</t>
  </si>
  <si>
    <t>Service n°19:</t>
  </si>
  <si>
    <t>Extension3</t>
  </si>
  <si>
    <t>Service n°20:</t>
  </si>
  <si>
    <t>Service n°21:</t>
  </si>
  <si>
    <t>Service n°22:</t>
  </si>
  <si>
    <t>Service n°23:</t>
  </si>
  <si>
    <t>enhanced Multi‑Level Precedence and Pre‑emption Service</t>
  </si>
  <si>
    <t>Service n°24:</t>
  </si>
  <si>
    <t>Service n°25:</t>
  </si>
  <si>
    <t>Data download via SMS‑CB</t>
  </si>
  <si>
    <t>Service n°26:</t>
  </si>
  <si>
    <t>Data download via SMS‑PP</t>
  </si>
  <si>
    <t>Service n°27:</t>
  </si>
  <si>
    <t>Service n°28:</t>
  </si>
  <si>
    <t>Service n°29:</t>
  </si>
  <si>
    <t>Service n°30:</t>
  </si>
  <si>
    <t>Service n°31:</t>
  </si>
  <si>
    <t>Service n°32:</t>
  </si>
  <si>
    <t>Service n°33:</t>
  </si>
  <si>
    <t>Service n°34:</t>
  </si>
  <si>
    <t>Service n°35:</t>
  </si>
  <si>
    <t>Service n°36:</t>
  </si>
  <si>
    <t>Service n°37:</t>
  </si>
  <si>
    <t>Service n°38:</t>
  </si>
  <si>
    <t>GPRS</t>
  </si>
  <si>
    <t>Service n°39:</t>
  </si>
  <si>
    <t>Service n°40:</t>
  </si>
  <si>
    <t>Service n°41:</t>
  </si>
  <si>
    <t>USSD string data object supported in Call Control</t>
  </si>
  <si>
    <t>Service n°42:</t>
  </si>
  <si>
    <t>RUN AT COMMAND command</t>
  </si>
  <si>
    <t>User controlled PLMN Selector with Access Technology</t>
  </si>
  <si>
    <t>Service n 44:</t>
  </si>
  <si>
    <t>Service n 45</t>
  </si>
  <si>
    <t>HPLMN Selector with Access Technology</t>
  </si>
  <si>
    <t>Service n 46:</t>
  </si>
  <si>
    <t>CPBCCH Information</t>
  </si>
  <si>
    <t>Service n 47:</t>
  </si>
  <si>
    <t>Investigation Scan</t>
  </si>
  <si>
    <t>Service n°48:</t>
  </si>
  <si>
    <t>Extended Capability Configuration Parameters</t>
  </si>
  <si>
    <t>Service n°49:</t>
  </si>
  <si>
    <t>MExE</t>
  </si>
  <si>
    <t>Service n°50</t>
  </si>
  <si>
    <t>Reserved and shall be ignored</t>
  </si>
  <si>
    <t>Service n°43:</t>
  </si>
  <si>
    <t>00111111'</t>
  </si>
  <si>
    <t>11111111    00111111        11111111     00001111      00000000    00000000   00111111    00000011     00110000    00001100    11111111'</t>
  </si>
  <si>
    <t xml:space="preserve"> '00001111'</t>
  </si>
  <si>
    <t>00000000'</t>
  </si>
  <si>
    <t>00000011'</t>
  </si>
  <si>
    <t>00110000'</t>
  </si>
  <si>
    <t>00001100 '</t>
  </si>
  <si>
    <t xml:space="preserve"> 11111111'</t>
  </si>
  <si>
    <t>Second bit</t>
  </si>
  <si>
    <t>First bit</t>
  </si>
  <si>
    <t>DAN</t>
  </si>
  <si>
    <t>Untuk J</t>
  </si>
  <si>
    <t>Untuk K</t>
  </si>
  <si>
    <t>Jika ditambahkan Get Respone menunjukkan record pertama dan record terakhir</t>
  </si>
  <si>
    <t>- 'X0' = dari awal ke depan;</t>
  </si>
  <si>
    <t>- 'X1' = dari akhir mundur;</t>
  </si>
  <si>
    <t>- 'X2' = dari lokasi berikutnya ke depan;</t>
  </si>
  <si>
    <t>- 'X3' = dari lokasi sebelumnya mundur;</t>
  </si>
  <si>
    <t>6F4C</t>
  </si>
  <si>
    <t>SST setelah maupun sebelum sama saja.</t>
  </si>
  <si>
    <t>SOLSAnya tidak tersedia</t>
  </si>
  <si>
    <t>PLMNse, tersedia</t>
  </si>
  <si>
    <t>MSISDNnya tesedia</t>
  </si>
  <si>
    <t>Ext1 tersedia tetapi pada proses initialisazi tidak terbacaa</t>
  </si>
  <si>
    <t>Ext2 tersedia tetapi pada proses initialisazi tidak terbacaa</t>
  </si>
  <si>
    <t>SMSP tersedia</t>
  </si>
  <si>
    <t>LND tersedia tetapi pada proses initiaisazi tidak terbaca</t>
  </si>
  <si>
    <t xml:space="preserve"> '6FB3'</t>
  </si>
  <si>
    <t xml:space="preserve"> '6FB5'</t>
  </si>
  <si>
    <t>DCKnya tidak tersedia</t>
  </si>
  <si>
    <t>Nlnya tidak tersedia</t>
  </si>
  <si>
    <t>SMSnya tersedia</t>
  </si>
  <si>
    <t>Network alertingnya Tidak tersedia</t>
  </si>
  <si>
    <t>OPLMNWactnya tersedia</t>
  </si>
  <si>
    <t>User Control PLMNSel tersedia</t>
  </si>
  <si>
    <t xml:space="preserve">Berhubungan Dengan CHV1 </t>
  </si>
  <si>
    <t>INVALIDATE</t>
  </si>
  <si>
    <t>REHABILITATE</t>
  </si>
  <si>
    <t>'44'</t>
  </si>
  <si>
    <t>1 – lgth</t>
  </si>
  <si>
    <t>Pattern</t>
  </si>
  <si>
    <t>Record number</t>
  </si>
  <si>
    <t>dengan x = '0' menentukan tipe 1 dan x = '1' menentukan tipe 2 dari perintah SEEK .</t>
  </si>
  <si>
    <t>Tidak ada respon parameter / data untuk seek type 1,  Seek tipe 2 mengikuti response parameters/data:</t>
  </si>
  <si>
    <t>==&gt; A0A200010543656B2050</t>
  </si>
  <si>
    <t>&lt;== 6F00</t>
  </si>
  <si>
    <t>A0A200010543656B2050</t>
  </si>
  <si>
    <t>Type 1</t>
  </si>
  <si>
    <t>Type 2</t>
  </si>
  <si>
    <t>SIM management procedures:</t>
  </si>
  <si>
    <t>SIM initialization</t>
  </si>
  <si>
    <t>ME</t>
  </si>
  <si>
    <t>GSM session termination</t>
  </si>
  <si>
    <t>Emergency call codes request</t>
  </si>
  <si>
    <t>Extended language preference request</t>
  </si>
  <si>
    <t>Language preference request</t>
  </si>
  <si>
    <t>Administrative information request</t>
  </si>
  <si>
    <t>SIM service table request</t>
  </si>
  <si>
    <t>SIM phase request</t>
  </si>
  <si>
    <t>CHV related procedures:</t>
  </si>
  <si>
    <t>CHV verification</t>
  </si>
  <si>
    <t>MMI</t>
  </si>
  <si>
    <t>CHV value substitution</t>
  </si>
  <si>
    <t>CHV disabling</t>
  </si>
  <si>
    <t>CHV enabling</t>
  </si>
  <si>
    <t>CHV unblocking</t>
  </si>
  <si>
    <t>GSM security related procedures:</t>
  </si>
  <si>
    <t>GSM algorithms computation</t>
  </si>
  <si>
    <t>NET</t>
  </si>
  <si>
    <t>IMSI request</t>
  </si>
  <si>
    <t>Access control information request</t>
  </si>
  <si>
    <t>Higher Priority PLMN search period request</t>
  </si>
  <si>
    <t>Location Information</t>
  </si>
  <si>
    <t>GPRS Location Information</t>
  </si>
  <si>
    <t xml:space="preserve">NET </t>
  </si>
  <si>
    <t>Cipher key</t>
  </si>
  <si>
    <t>GPRS Cipher key</t>
  </si>
  <si>
    <t>BCCH information</t>
  </si>
  <si>
    <t>Forbidden PLMN information</t>
  </si>
  <si>
    <t>LSA information</t>
  </si>
  <si>
    <t>Subscription related procedures:</t>
  </si>
  <si>
    <t>Dialling Numbers (ADN, FDN, MSISDN, LND, SDN, BDN)</t>
  </si>
  <si>
    <t>MMI/ME</t>
  </si>
  <si>
    <t>Short messages (SMS)</t>
  </si>
  <si>
    <t>PLMN Selector</t>
  </si>
  <si>
    <t xml:space="preserve">Investigation Scan request </t>
  </si>
  <si>
    <t>CPBCCH information</t>
  </si>
  <si>
    <t>Cell Broadcast Message Identifier (CBMI)</t>
  </si>
  <si>
    <t>Group Identifier Level 1 (GID1)</t>
  </si>
  <si>
    <t>Group Identifier Level 2 (GID2)</t>
  </si>
  <si>
    <t xml:space="preserve">MMI/ME </t>
  </si>
  <si>
    <t>Service Provider Name (SPN)</t>
  </si>
  <si>
    <t>Voice Group Call Service (VGCS)</t>
  </si>
  <si>
    <t>Voice Broadcast Service (VBS)</t>
  </si>
  <si>
    <t>Enhanced Multi Level Pre-emption and Priority (eMLPP)</t>
  </si>
  <si>
    <t>Depersonalisation Control Keys</t>
  </si>
  <si>
    <t>Short message status reports (SMSR)</t>
  </si>
  <si>
    <t>Network's indication of alerting</t>
  </si>
  <si>
    <t>SIM Application Toolkit related procedures:</t>
  </si>
  <si>
    <t>Data Download via SMS‑CB (CBMID)</t>
  </si>
  <si>
    <t>Data Download via SMS‑PP</t>
  </si>
  <si>
    <t>Call Control</t>
  </si>
  <si>
    <t>MMI/ME/NET</t>
  </si>
  <si>
    <t>Mobile Originated Short Message control by SIM</t>
  </si>
  <si>
    <t xml:space="preserve">Image Request  </t>
  </si>
  <si>
    <t>MExE related procedures:</t>
  </si>
  <si>
    <t>Reading of MExE_ST</t>
  </si>
  <si>
    <t>Reading of root public keys on the SIM (ORPK, ARPK,TPRPK)</t>
  </si>
  <si>
    <t>ME/NET</t>
  </si>
  <si>
    <t>General Procedures:</t>
  </si>
  <si>
    <t>Reading an EF</t>
  </si>
  <si>
    <t>Updating an EF</t>
  </si>
  <si>
    <t>Increasing an EF</t>
  </si>
  <si>
    <t>Man Machine Interface</t>
  </si>
  <si>
    <t>NETwork</t>
  </si>
  <si>
    <t>Mobile Equipment</t>
  </si>
  <si>
    <t>GPRSnya tersedia</t>
  </si>
  <si>
    <t>6F4E</t>
  </si>
  <si>
    <t>6F2C</t>
  </si>
  <si>
    <t>6F32</t>
  </si>
  <si>
    <t>SMS Reportnya tersedia</t>
  </si>
  <si>
    <t>CCPnya tersedia , tetapi tidak terbaca di tapping</t>
  </si>
  <si>
    <t>6F49</t>
  </si>
  <si>
    <t>MANDATORY (WAJIB )</t>
  </si>
  <si>
    <t>EFHPPLMN</t>
  </si>
  <si>
    <t xml:space="preserve">OPTIONAL (MUBAH) </t>
  </si>
  <si>
    <t>Tidak tersedia Efimage</t>
  </si>
  <si>
    <t xml:space="preserve">Bisa juga dilakukan tanpa verify terlebih dahulu, langsung select </t>
  </si>
  <si>
    <t xml:space="preserve">EFVGCS (Voice Group Call Service) Tidak tersedia </t>
  </si>
  <si>
    <t xml:space="preserve">        FF3FFF0F00003F03300CFF</t>
  </si>
  <si>
    <t xml:space="preserve">Berhubungan Dengan 'ADN', tersedia </t>
  </si>
  <si>
    <t>Dialokasikan di aktifkan terbaca di tapping</t>
  </si>
  <si>
    <t>Dialokasikan di aktifkan tidak terbaca di tapping</t>
  </si>
  <si>
    <t>Group Iddentifier 1, Tidak tersedia</t>
  </si>
  <si>
    <t>Group Iddentifier 2, Tidak tersedia</t>
  </si>
  <si>
    <t>SPN, Tidak tersedia</t>
  </si>
  <si>
    <t>SDN , tidak tersedia</t>
  </si>
  <si>
    <t>EXT3, tidak tersedia</t>
  </si>
  <si>
    <t>VBS Group Identifier List , Tidak tersedia</t>
  </si>
  <si>
    <t>Automatic Answer for eMLPP, Tidak tersedia</t>
  </si>
  <si>
    <t>enhanced Multi‑Level Precedence and Pre‑emption Service, Tidak tersedia</t>
  </si>
  <si>
    <t>CBMIR, Tidak tersedia</t>
  </si>
  <si>
    <t>BDN, tidak tersedia</t>
  </si>
  <si>
    <t>Ext4, tidak tersedia</t>
  </si>
  <si>
    <t>Tidak dialokasikan tidak di aktifkan tidak terbaca di tapping</t>
  </si>
  <si>
    <t>harus ada initialisation tetapi tidak dialokasikan tidak di aktifkan tidak terbaca di tapping</t>
  </si>
  <si>
    <t>FDN tersedia tetapi pada proses initialisation tidak terbaca</t>
  </si>
  <si>
    <t>11.14 </t>
  </si>
  <si>
    <t>di konvesi ke biner</t>
  </si>
  <si>
    <t>setelah provide registration</t>
  </si>
  <si>
    <t>sebelum provide registration</t>
  </si>
  <si>
    <t>Increase menjumlahkan data dari sebelumnya yang tealah diisi ketika kita mengirim kembali dengan APDU command maka data yang di simpan di recor awal akan di tambahkan dengan data yang baru yang di kirim via apdu command dan sebelumnya akan disimpan di record ke2, hanya data ACM yang bisa di ubah karena statusnya</t>
  </si>
  <si>
    <t>berada di record 1</t>
  </si>
  <si>
    <t>Berada di record 2</t>
  </si>
  <si>
    <t xml:space="preserve">Setelah aktivasi SIM (lihat sub ayat 4.3.2), ME memilih File DF GSM dan opsionalnya mencoba untuk memilih </t>
  </si>
  <si>
    <t>EFECC (Emergency Call Codes) &lt;6FB7&gt; Jika EFECC tersedia,  ME meminta kode panggilan darurat.</t>
  </si>
  <si>
    <t>ME meminta Bahasa Preferensi diperpanjang. ME hanya meminta Pilihan Bahasa (EFLP 2F05) jika</t>
  </si>
  <si>
    <t>setidaknya  salah satu kondisi berikut ini berlaku:</t>
  </si>
  <si>
    <t>- EFELP tidak tersedia;</t>
  </si>
  <si>
    <t>- EFELP tidak mengandung entri yang sesuai dengan bahasa yang ditentukan dalam ISO 639 [30];</t>
  </si>
  <si>
    <t>Jika kedua EF tidak tersedia atau tidak ada bahasa di EF didukung maka ME memilih bahasa default.</t>
  </si>
  <si>
    <t>Kemudian menjalankan prosedur verifikasi CHV1.</t>
  </si>
  <si>
    <t xml:space="preserve">Jika ME mendeteksi SIM Phase 1, itu akan menghilangkan prosedur berikut yang berkaitan dengan </t>
  </si>
  <si>
    <t xml:space="preserve">FDN dan melanjutkan permintaan Informasi Administrasi. ME dapat menghilangkan prosedur tidak </t>
  </si>
  <si>
    <t>didefinisikan dalam phase 1 seperti permintaan Higher Priority PLMN Search Period.</t>
  </si>
  <si>
    <t xml:space="preserve">Untuk SIM Phase 2 atau lebih, operasi GSM hanya akan dimulai jika salah satu dari dua kondisi </t>
  </si>
  <si>
    <t>berikut terpenuhi:</t>
  </si>
  <si>
    <t>MEs tanpa kapabilitas FDN tapi dengan kontrol Panggil dari fasilitas SIM tidak akan merehabilitasi</t>
  </si>
  <si>
    <t xml:space="preserve">EFIMSI dan / atau EFLOCI jika FDN diaktifkan dalam SIM dan karena itu tidak memiliki akses ke EF tersebut. </t>
  </si>
  <si>
    <t>oleh karena Operasi GSM akan dilarang</t>
  </si>
  <si>
    <t>MEs tanpa kapabilitas FDN tapi dengan tanpa kontrol Panggil dari fasilitas SIM tidak akan merehabilitasi</t>
  </si>
  <si>
    <t xml:space="preserve">EFIMSI dan / atau EFLOCI dan karena itu tidak memiliki akses ke EF tersebut. </t>
  </si>
  <si>
    <t>Ini adalah mekanisme yang digunakan untuk mengontrol layanan n°3 dan n°31 dengan menggunakan</t>
  </si>
  <si>
    <t>SIMS untuk layanan  yang selalu invalidate dua EF, setidaknya sebelum pemilihan perintah</t>
  </si>
  <si>
    <t>berikutnya mengikuti seleksi antar EF</t>
  </si>
  <si>
    <t>CATATAN: Ketika FDN dan BDN keduanya diaktifkan, dan jika ME mendukung FDN tetapi tidak mendukung</t>
  </si>
  <si>
    <t>kontrol Panggil dengan fasilitas SIM, rehabilitasi dari EFIMSI dan EFLOCI tidak akan berhasil karena</t>
  </si>
  <si>
    <t>mekanisme pembatasan perintah Merehabilitasi terkait dengan fitur BDN .</t>
  </si>
  <si>
    <t xml:space="preserve"> Ketika EF IMSI dan EF Loci berhasil direhabilitasi, jika prosedur kapabilitas FDN</t>
  </si>
  <si>
    <t xml:space="preserve"> menunjukkan bahwa:</t>
  </si>
  <si>
    <t xml:space="preserve"> - FDN dialokasikan dan di aktifkan di dalam SIM, dan FDN di atur "Enable" sebagai</t>
  </si>
  <si>
    <t xml:space="preserve"> contoh ADN invalidate atau not activated, dan ME mendukung FDN.</t>
  </si>
  <si>
    <t xml:space="preserve"> - FDN dialokasikan didalam SIM dan FDN di set "disable" sebagai contoh</t>
  </si>
  <si>
    <t xml:space="preserve"> ADN "not invalidate" atau</t>
  </si>
  <si>
    <t xml:space="preserve"> - FDN tidak dialokasikan atau tidak di aktifkan</t>
  </si>
  <si>
    <t xml:space="preserve"> maka operasi GSM akan di mulai</t>
  </si>
  <si>
    <t xml:space="preserve"> setelah itu, ME menjalankan prosedur berikut, subjek untuk layanan yang didukung baik oleh ME dan SIM:</t>
  </si>
  <si>
    <t>Administrative Information request;</t>
  </si>
  <si>
    <t>6F AD</t>
  </si>
  <si>
    <t>ok</t>
  </si>
  <si>
    <t>SIM Service Table request;</t>
  </si>
  <si>
    <t>6F 38</t>
  </si>
  <si>
    <t>IMSI request;</t>
  </si>
  <si>
    <t>6F 07</t>
  </si>
  <si>
    <t>Access Control request;</t>
  </si>
  <si>
    <t>6F 78</t>
  </si>
  <si>
    <t>Higher Priority PLMN Search Period request;</t>
  </si>
  <si>
    <t>6F 31</t>
  </si>
  <si>
    <t>Investigation scan request;</t>
  </si>
  <si>
    <t>6F 64</t>
  </si>
  <si>
    <t>No</t>
  </si>
  <si>
    <t>PLMN selector request;</t>
  </si>
  <si>
    <t>6F 30</t>
  </si>
  <si>
    <t>Ok</t>
  </si>
  <si>
    <t>HPLMN Selector with Access Technology request;</t>
  </si>
  <si>
    <t>6F 62</t>
  </si>
  <si>
    <t>User controlled PLMN Selector with Access Technology request;</t>
  </si>
  <si>
    <t>6F 60</t>
  </si>
  <si>
    <t>Operator controlled PLMN Selector with Access Technology request;</t>
  </si>
  <si>
    <t>6F 61</t>
  </si>
  <si>
    <t>Location Information request;</t>
  </si>
  <si>
    <t>6F 7E</t>
  </si>
  <si>
    <t>GPRS Location Information request;</t>
  </si>
  <si>
    <t>6F 53</t>
  </si>
  <si>
    <t>Cipher Key request;</t>
  </si>
  <si>
    <t>6F 20</t>
  </si>
  <si>
    <t>GPRS Cipher Key request;</t>
  </si>
  <si>
    <t>6F 52</t>
  </si>
  <si>
    <t>BCCH information request;</t>
  </si>
  <si>
    <t>6F 74</t>
  </si>
  <si>
    <t>CPBCCH information request;</t>
  </si>
  <si>
    <t>6F 63</t>
  </si>
  <si>
    <t>Forbidden PLMN request;</t>
  </si>
  <si>
    <t>6F 7B</t>
  </si>
  <si>
    <t>LSA information request;LSA Ada di EFSAI(SoLSA Access Indicator)</t>
  </si>
  <si>
    <t xml:space="preserve">4F 30 </t>
  </si>
  <si>
    <t>CBMID request;</t>
  </si>
  <si>
    <t>6F 48</t>
  </si>
  <si>
    <t>Depersonalisation Control Keys request;</t>
  </si>
  <si>
    <t>6F 2C</t>
  </si>
  <si>
    <t>Network's indication of alerting request.</t>
  </si>
  <si>
    <t>6F 51</t>
  </si>
  <si>
    <t>LSA information request;-&gt; LSA Ada di EFSAI(SoLSA Access Indicator)</t>
  </si>
  <si>
    <t>No  -&gt; SOLSA No alokasi dan No aktifasi</t>
  </si>
  <si>
    <t>No  -&gt; SST tidak semua.</t>
  </si>
  <si>
    <t>No  -&gt; SST tidak semua</t>
  </si>
  <si>
    <t>No  -&gt; SST Tidak semua</t>
  </si>
  <si>
    <t>No  -&gt; karena No alokasi dan No aktifasi</t>
  </si>
  <si>
    <t xml:space="preserve"> Jika SIM Service Table menunjukkan bahwa layanan proaktif SIM aktif, kemudian dari titik</t>
  </si>
  <si>
    <t xml:space="preserve"> ini dan seterusnya, ME tersebut, jika mendukung layanan SIM proaktif, akan mengirimkan STATUS perintah </t>
  </si>
  <si>
    <t xml:space="preserve"> setidaknya setiap 30s selama modus siaga serta selama panggilan, dalam rangka untuk mengaktifkan</t>
  </si>
  <si>
    <t xml:space="preserve"> proaktif SIM  untuk menanggapi dengan sebuah perintah. SIM dapat mengirimkan perintah proaktif </t>
  </si>
  <si>
    <t xml:space="preserve"> (lihat TS 11.14 [27]), termasuk perintah untuk mengubah interval antara perintah STATUS dari ME,</t>
  </si>
  <si>
    <t xml:space="preserve"> ketika dalam modus siaga. Dalam panggilan persyaratan untuk STATUS untuk SIM Deteksi kehadiran tidak </t>
  </si>
  <si>
    <t xml:space="preserve"> berubah oleh perintah ini.</t>
  </si>
  <si>
    <t>_ME  tidak mendukung  salah satu bahasa di EFELP</t>
  </si>
  <si>
    <t>ATR: 3B 19 96 10 06 00 01 4C 00 00 02 77</t>
  </si>
  <si>
    <t>CSL 0332 - Telkomsel Simplify with Prepaid Registration on Samsung S3FW9FC v0.1.2</t>
  </si>
  <si>
    <t>Untuk mempermudah menganlis maka diurutkan mana yang Ok (terbaca di tapping ) mana yang No (tidak terbaca di tapping)</t>
  </si>
  <si>
    <t>Proses selanjutnya adalah menganalisa kenapa hasil tapping dari yang dilakukan tidak membaca</t>
  </si>
  <si>
    <t>beberapa file EF dengan menecek dari SST</t>
  </si>
  <si>
    <t>permasalah pada saat tapping</t>
  </si>
  <si>
    <t>_untuk kasus Telkomsel terjadi over data, sehingga dari beberapa kali tapping</t>
  </si>
  <si>
    <t>tidak berhasil menyimpan data, ini kenapa? Apakah alat tapping nya terbatas dalam</t>
  </si>
  <si>
    <t xml:space="preserve">proses pembacaan tapping dengan jedda waktu yang terlalu lama? </t>
  </si>
  <si>
    <t>padahal pada proses melukan percobaan sms dengan hasil tapping data sangat</t>
  </si>
  <si>
    <t>jelas terlihat adanya proses select EF, tetapi pada kenyataannya tidak terbaca</t>
  </si>
  <si>
    <t>setelah di copy</t>
  </si>
  <si>
    <t>1).</t>
  </si>
  <si>
    <t>2).</t>
  </si>
  <si>
    <t>3).</t>
  </si>
  <si>
    <t>_ Beberapa kali hasil tapping  sebagai contoh EF sms tidak bisa dilakukan, kenapa?</t>
  </si>
  <si>
    <t>_ukuran data mencapai 21mb apakah itu dianggap standar untuk percobaan tapping?</t>
  </si>
  <si>
    <t>berapa maksimal pembacaan dari hasil tapping yang dilakukan?</t>
  </si>
  <si>
    <t xml:space="preserve">6.  Select DF GSM 7F20 </t>
  </si>
  <si>
    <t>11. select 6F 78 -&gt; ACC</t>
  </si>
  <si>
    <t>12  select 6F 31 -&gt; Higher Priority PLMN Search Period</t>
  </si>
  <si>
    <t>13. select 6F 60 -&gt; User controlled PLMN Selector with Access Technology</t>
  </si>
  <si>
    <t>14. select 6F 61 -&gt; Operator controlled PLMN Selector with Access Technology</t>
  </si>
  <si>
    <t>15. select 6F 7E -&gt; LOCI</t>
  </si>
  <si>
    <t>16. select 6F 7B -&gt; Forbidden PLMN</t>
  </si>
  <si>
    <t>17. select 6F 48 -&gt; CBMID</t>
  </si>
  <si>
    <t>18. select 6F 53 -&gt; GPRS Location Information</t>
  </si>
  <si>
    <t>19. select 6F 20 -&gt; Cipher Key</t>
  </si>
  <si>
    <t>20. select 6F 52 -&gt; GPRS Cipher Key</t>
  </si>
  <si>
    <t>21. select 6F 74 -&gt; BCCH information request;</t>
  </si>
  <si>
    <t xml:space="preserve">22. select 6F AD -&gt; Administrative Information </t>
  </si>
  <si>
    <t>23. select 6F 30 -&gt; PLMN selector</t>
  </si>
  <si>
    <t>7. select 6F AE -&gt; phase</t>
  </si>
  <si>
    <t>8. select 6F 07 -&gt; IMSI</t>
  </si>
  <si>
    <t xml:space="preserve">9. select 6F 38 -&gt; SST;  6F38-&gt; select 6F 38 -&gt; </t>
  </si>
  <si>
    <t>10 . select 6F 07 -&gt; IMSI</t>
  </si>
  <si>
    <t xml:space="preserve">5. Select 3F 00 -&gt; select 7F25(DFTIA/EIA-95)  </t>
  </si>
  <si>
    <t>4. Select DF GSM 7F 20</t>
  </si>
  <si>
    <t>0. Select DF GSM 7F 20</t>
  </si>
  <si>
    <t>1. Select MF</t>
  </si>
  <si>
    <t>2. Select EFICCID 2FE2</t>
  </si>
  <si>
    <t xml:space="preserve">3. Select EFELP 2F05 </t>
  </si>
  <si>
    <t xml:space="preserve">Prosedur SIM initialization </t>
  </si>
  <si>
    <t>EF yang di select dari Hasil Tapping</t>
  </si>
  <si>
    <t xml:space="preserve">EFICCID </t>
  </si>
  <si>
    <t xml:space="preserve">EFELP </t>
  </si>
  <si>
    <t>7F25</t>
  </si>
  <si>
    <t xml:space="preserve">(DFTIA/EIA-95)  </t>
  </si>
  <si>
    <t xml:space="preserve">6F02 </t>
  </si>
  <si>
    <t xml:space="preserve">DF GSM 7F20 </t>
  </si>
  <si>
    <t>6F AE -&gt; phase</t>
  </si>
  <si>
    <t xml:space="preserve"> &lt;- Wajib ada</t>
  </si>
  <si>
    <t>6F 07 -&gt; IMSI</t>
  </si>
  <si>
    <t xml:space="preserve">6F 38 -&gt; SST;  6F38-&gt; select 6F 38 -&gt; </t>
  </si>
  <si>
    <t>6F 78 -&gt; ACC</t>
  </si>
  <si>
    <t>6F 31 -&gt; Higher Priority PLMN Search Period</t>
  </si>
  <si>
    <t>6F 60 -&gt; User controlled PLMN Selector with Access Technology</t>
  </si>
  <si>
    <t>6F 61 -&gt; Operator controlled PLMN Selector with Access Technology</t>
  </si>
  <si>
    <t>6F 7E -&gt; LOCI</t>
  </si>
  <si>
    <t>6F 7B -&gt; Forbidden PLMN</t>
  </si>
  <si>
    <t>6F 53 -&gt; GPRS Location Information</t>
  </si>
  <si>
    <t>6F 20 -&gt; Cipher Key</t>
  </si>
  <si>
    <t>6F 52 -&gt; GPRS Cipher Key</t>
  </si>
  <si>
    <t xml:space="preserve">6F 74 -&gt; BCCH information request;                                 </t>
  </si>
  <si>
    <t xml:space="preserve">6F AD -&gt; Administrative Information </t>
  </si>
  <si>
    <t>6F 30 -&gt; PLMN selector</t>
  </si>
  <si>
    <t xml:space="preserve">6F 05 -&gt; LP </t>
  </si>
  <si>
    <t>6F 37 -&gt; ACMmax</t>
  </si>
  <si>
    <t>6F 39 -&gt; ACM</t>
  </si>
  <si>
    <t>6F 41 -&gt; Puct</t>
  </si>
  <si>
    <t xml:space="preserve">    </t>
  </si>
  <si>
    <t>6F E3 -&gt; Tidak diketahui EF apa</t>
  </si>
  <si>
    <t>6F B7 -&gt; Tidak diketahui EF apa</t>
  </si>
  <si>
    <t>6F 11 -&gt; Tidak diketahui EF apa</t>
  </si>
  <si>
    <t>6F 13 -&gt; Tidak diketahui EF apa</t>
  </si>
  <si>
    <t>6F 14 -&gt; Tidak diketahui EF apa</t>
  </si>
  <si>
    <t>6F 15 -&gt; Tidak diketahui EF apa</t>
  </si>
  <si>
    <t>6F 17 -&gt; Tidak diketahui EF apa</t>
  </si>
  <si>
    <t>6F 18 -&gt; Tidak diketahui EF apa</t>
  </si>
  <si>
    <t>6F E5 -&gt; Tidak diketahui EF apa</t>
  </si>
  <si>
    <t>6F DB -&gt; Tidak diketahui EF apa</t>
  </si>
  <si>
    <t>6F 48 -&gt; CBMID</t>
  </si>
  <si>
    <t>7F 10 -&gt; DF telcom</t>
  </si>
  <si>
    <t>6F 3A  -&gt; ADN</t>
  </si>
  <si>
    <t>6F 3C  -&gt; SMS</t>
  </si>
  <si>
    <t>6F 40  -&gt; MSISDN</t>
  </si>
  <si>
    <t>6F 42  -&gt; SMSP</t>
  </si>
  <si>
    <t>6F 43  -&gt; SMS</t>
  </si>
  <si>
    <t>6F 47  -&gt; LND</t>
  </si>
  <si>
    <t>Dokumen ini mendefinisikan:</t>
  </si>
  <si>
    <t>- Persyaratan untuk karakteristik fisik dari SIM, sinyal-sinyal listrik dan protokol transmisi;</t>
  </si>
  <si>
    <t>- Model yang akan digunakan sebagai dasar untuk desain struktur logis dari SIM;</t>
  </si>
  <si>
    <t>- Fitur keamanan;</t>
  </si>
  <si>
    <t>- Antarmuka fungsi;</t>
  </si>
  <si>
    <t>- Perintah;</t>
  </si>
  <si>
    <t>- Isi file yang dibutuhkan untuk aplikasi GSM;</t>
  </si>
  <si>
    <t>Kecuali dinyatakan lain, referensi untuk GSM juga berlaku untuk DCS 1800 dan PCS 1900.</t>
  </si>
  <si>
    <t>_- protokol aplikasi.</t>
  </si>
  <si>
    <t xml:space="preserve"> Ruang lingkup</t>
  </si>
  <si>
    <t>3GPP TS 11.11 V8.14.0 (2007-06)</t>
  </si>
  <si>
    <t>3rd Generation Partnership Project; Technical Specification Group Terminals Specification of the Subscriber Identity Module - Mobile Equipment (SIM - ME) interface (Release 1999)</t>
  </si>
  <si>
    <t>Dokumen ini menjelaskan antarmuka antara Subscriber IdentityModule (SIM) dan Mobile Equipment (ME) untuk digunakan pada tahap operasi jaringan GSM serta aspek-aspek organisasi internal SIM yang terkait dengan tahap operasi jaringan. Hal ini untuk memastikan interoperabilitas antara SIM dan ME independen dari produsen masing-masing dan operator. Konsep split dari Mobile Station (MS) menjadi elemen-elemen ini serta perbedaan antara tahap operasi jaringan GSM, yang juga disebut operasi GSM, dan tahap manajemen administrasi dijelaskan di TS 02,17 [6].</t>
  </si>
  <si>
    <t>Dokumen ini tidak menentukan aspek-aspek yang terkait dengan fase manajemen administrasi. Setiap  teknis realokasi internal baik SIM atau ME hanya ditentukan mana mencerminkan lebih antarmuka. Tidak menentukan salah satu algoritma keamanan yang dapat digunakan.</t>
  </si>
  <si>
    <t>Dokumen ini mendefinisikan SIM / ME antarmuka untuk GSM phase 2. Sementara semua upaya telah dilakukan untuk mempertahankan kompatibilitas fase, masalah apapun yang secara khusus berhubungan dengan Tahap 1 harus dirujuk dari dalam Tahap relevan 1 spesifikasi.</t>
  </si>
  <si>
    <t>initialization SIM</t>
  </si>
  <si>
    <t>SIM Initialization</t>
  </si>
  <si>
    <t>Setelah registrasi</t>
  </si>
  <si>
    <t xml:space="preserve">Terbaca </t>
  </si>
  <si>
    <t>Tidak terbaca</t>
  </si>
  <si>
    <t>Tetap</t>
  </si>
  <si>
    <t>NOTE 8:</t>
  </si>
  <si>
    <t>Figure C.5: Procedure to rehabilitate GSM files</t>
  </si>
  <si>
    <t>Figure C.4: FDN capability request (see subclause 11.5.1)</t>
  </si>
  <si>
    <t>Figure C.3: BDN capability request (see subclause 11.5.1)</t>
  </si>
  <si>
    <t>Figure C.2: SIM capability request</t>
  </si>
  <si>
    <t>FDN/BDN Procedures</t>
  </si>
  <si>
    <t>verify chv 2</t>
  </si>
  <si>
    <t>Berhubungan dengan CBMIID</t>
  </si>
  <si>
    <t xml:space="preserve">CBMID nya tersedia </t>
  </si>
  <si>
    <t>CHV1, CHV1, NEW, ALWAYS, CHV2, CHV2</t>
  </si>
  <si>
    <t>Parameter P2 menentukan jenis dan mode:</t>
  </si>
  <si>
    <t>  jika EFIMSI dan EFLOCI not validate, operasi GSM akan segera dimulai;</t>
  </si>
  <si>
    <t>A0A2001003437573</t>
  </si>
  <si>
    <t>==&gt; A0A2001003437573</t>
  </si>
  <si>
    <t>A0A2001103437573</t>
  </si>
  <si>
    <t>==&gt; A0A2001103437573</t>
  </si>
  <si>
    <t>A0A40000026F37</t>
  </si>
  <si>
    <t>&lt;== 9408</t>
  </si>
  <si>
    <t xml:space="preserve">pada kasus ACM max tidak bisa karena increas memiliki status never </t>
  </si>
  <si>
    <t>Pada kasus ini karena CHV1 disable maka kita bisa langsung tanpa verify terlebih dahulu</t>
  </si>
  <si>
    <t>A0C0000006</t>
  </si>
  <si>
    <t>==&gt; A032000003010101</t>
  </si>
  <si>
    <t>==&gt; A0C0000006</t>
  </si>
  <si>
    <t>&lt;== 0202020101019000</t>
  </si>
  <si>
    <t>A032000003010101</t>
  </si>
  <si>
    <t>membaca di record pertama dan di record terakhir</t>
  </si>
  <si>
    <t xml:space="preserve">KESIMPULAN : DARI HASIL DATA DI GET RESPONE MENUNJUKKAN 3 BYTE PERTAMA MENJELASKAN TENTANG JUMLAH TOTAL DARI INCREASE DAN 3 BYTE BERIKUTNYA MENJELASKAN NILAI INCREASE YANG DI TAMBAHKAN </t>
  </si>
  <si>
    <t>Fungsi ini merehabilitasi EF saat invalidate</t>
  </si>
  <si>
    <t xml:space="preserve"> Fungsi ini hanya dapat dilakukan jika akses kondisi  merehabilitasi untuk EF saat terpenuhi.</t>
  </si>
  <si>
    <t>Sebuah File INVALIDATE tidak akan lagi tersedia dalam aplikasi untuk setiap fungsi kecuali untuk fungsi SELECT dan REHABILITATE, kecuali jika status file EF menunjukkan bahwa BACA dan UPDATE juga dapat dilakukan.</t>
  </si>
  <si>
    <t>File status</t>
  </si>
  <si>
    <t>b1 = 0 invalidate, b1 = 1 not invalidate</t>
  </si>
  <si>
    <t>b3 = 0, not readable or updatable when invalidated</t>
  </si>
  <si>
    <t>b3 = 1,  readable or updatable when invalidated</t>
  </si>
  <si>
    <t>Lihat di get respone pada byte ke 12 dari Ef file yang di get resphone karena belum tentu menunjukkan kalau invalidate tidak bisa di baca atau update, kunci nya ada pada bit ke 3 kalau 0 menunjukkan bahwa file tersebut tidak  bisa read bisa di update kalau 1 menunjukkan bahwa file tersebut bisa di read atau di update</t>
  </si>
  <si>
    <t>Byte 12 Get Respone</t>
  </si>
  <si>
    <t>Get respone bisa membaca di bawah panjang lengt yang tersedia, tetapi tidak bisa membaca diatas lengt yang tersedia</t>
  </si>
  <si>
    <t xml:space="preserve">If BDN is enabled in the SIM, and if the Profile download procedure has not indicated that </t>
  </si>
  <si>
    <t>the ME supports Call Control, the EF is not rehabilitated by the SIM.</t>
  </si>
  <si>
    <t>Jika BDN diaktifkan (lihat sub ayat 11.5.1) maka fungsi Rehabilitasi tidak akan merehabilitasi EFIMSI dan EFLOCI invalidate sampai prosedur PROFIL DOWNLOAD ini dilakukan dengan menunjukkan bahwa ME mendukung  fasilitas "kontrol Panggil oleh SIM" (lihat TS 11.14 [27] )</t>
  </si>
  <si>
    <t>Untuk kasus pencarian pola FFFF tidak bisa dilakukan sebagai contoh</t>
  </si>
  <si>
    <t>A0A2001103FFFFFF</t>
  </si>
  <si>
    <t>==&gt; A0A2001103FFFFFF</t>
  </si>
  <si>
    <t>&lt;== 9404</t>
  </si>
  <si>
    <t>A0A40000026F3B</t>
  </si>
  <si>
    <t>A0DC0304180AAAAAAAAAAAAAAAAAAAAAAAAAAAAAAAAAAAAAAAAAAAAAAA</t>
  </si>
  <si>
    <t>==&gt; A0DC0304180AAAAAAAAAAAAAAAAAAAAAAAAAAAAAAAAAAAAAAAAAAAAAAA</t>
  </si>
  <si>
    <t>diupdate dahulu datanya</t>
  </si>
  <si>
    <t>di update sampai record ke 3</t>
  </si>
  <si>
    <t>A0A20012030AAAAA</t>
  </si>
  <si>
    <t>==&gt; A0A20012030AAAAA</t>
  </si>
  <si>
    <t>A0A20010030AAAAA</t>
  </si>
  <si>
    <t>A0A20011030AAAAA</t>
  </si>
  <si>
    <t>==&gt; A0A20011030AAAAA</t>
  </si>
  <si>
    <t>A0A20013030AAAAA</t>
  </si>
  <si>
    <t>==&gt; A0A20013030AAAAA</t>
  </si>
  <si>
    <t>A0A2001303AAAAAA</t>
  </si>
  <si>
    <t>==&gt; A0A2001303AAAAAA</t>
  </si>
  <si>
    <t xml:space="preserve">Kesimpulan : APDU Seek bisa dilakukan untuk mencari sebuah pola, dari hasil percobaan pola yang dimaksud hanya bisa di baca dari byte pertama tida bisa mencari pola diteangan byte data yang ada, kita bisa melihat pola dengan panjang data lebih besar atau lebih kecil dari pola yang kita cari tidak ada masalah dalam get respone data, perbedaan mode atau type tidak berpengaruh besar terhadap pola yang di cari karena hanya melihat posisi pada record ke berapa, untuk kasus pencarian pada pola yang sama tidak  kemudian dengan get respone tidak bisa melihat posisi pencarian dengan menampilkan pindah recor karena data yang sama yang terjadi sama seperti contoh diatas </t>
  </si>
  <si>
    <t>&lt;== 00000DAC6F3A040011F0220002011C9000</t>
  </si>
  <si>
    <t>dapat dilihat hasil get respon menunjukkan bahwa byte 12 adalah</t>
  </si>
  <si>
    <t>00' yang menjelaskan invalidate dan not read and update</t>
  </si>
  <si>
    <t>Kesimpulan : Dari hasil percobaan yang dilakukan bahwa invalidate bisa dilakukan dengan memperhatikan Verify invalidate ini,  perlu juga mempertimbangkan byte ke 12 dari get respon, untuk kasus invalidate ini sendiri pada bit ke 3 mengindikasikan bahwa meskipun invalidate kalau bit ke 3 menunjukkan bahwa b3 = 1, data tersebut masih bisa di baca</t>
  </si>
  <si>
    <t>&lt;== 9810</t>
  </si>
  <si>
    <t xml:space="preserve">proses read pada kasus invalidate not read and updatable </t>
  </si>
  <si>
    <t>kontradiksi invalidate status</t>
  </si>
  <si>
    <t xml:space="preserve"> Setelah fungsi Rehabilitasi isyarat masing-masing dalam status file harus sesuai perubahan</t>
  </si>
  <si>
    <t>berhubungan dengan sms status</t>
  </si>
  <si>
    <t>010791269846100129240D91269806931074F300006111300101928204C464D009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t>
  </si>
  <si>
    <t>0791269846100129240D91269806931074F300006111300101928204C464D009</t>
  </si>
  <si>
    <t>SMSC#+628964011092</t>
  </si>
  <si>
    <t>Sender:+6289603901473</t>
  </si>
  <si>
    <t>TimeStamp:03/11/16 10:10:29</t>
  </si>
  <si>
    <t>TP_PID:00</t>
  </si>
  <si>
    <t>TP_DCS:00</t>
  </si>
  <si>
    <t>TP_DCS-popis:Uncompressed Text</t>
  </si>
  <si>
    <t>class:0</t>
  </si>
  <si>
    <t>Alphabet:Default</t>
  </si>
  <si>
    <t>DIAN</t>
  </si>
  <si>
    <t>Length:4</t>
  </si>
  <si>
    <t>data pengiriman sms dengan kata "DIAN", sudah terkirim dan belum di baca dengan heandset</t>
  </si>
  <si>
    <t>0500B1000C818069300941370000FF04C464D009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t>
  </si>
  <si>
    <t>SMSC#</t>
  </si>
  <si>
    <t>Sender:089603901473</t>
  </si>
  <si>
    <t>Data pengiriman sms dengan kata "DIAN" sudah terkirim dan terbaca</t>
  </si>
  <si>
    <t>00B1000C818069300941370000FF04C464D009</t>
  </si>
  <si>
    <t>Dian permana+62?ò?&amp;?ù?Δt??????</t>
  </si>
  <si>
    <t>Dian Permana????ì??i0ÇA7??????</t>
  </si>
  <si>
    <t>Menggunakan +62</t>
  </si>
  <si>
    <t>Langsung menggunakan 0</t>
  </si>
  <si>
    <t>09</t>
  </si>
  <si>
    <t>08</t>
  </si>
  <si>
    <t>4F</t>
  </si>
  <si>
    <t>07</t>
  </si>
  <si>
    <t>00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t>
  </si>
  <si>
    <t>SMSC#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t>
  </si>
  <si>
    <t>Sender:</t>
  </si>
  <si>
    <t>TimeStamp:// ::</t>
  </si>
  <si>
    <t>TP_PID:</t>
  </si>
  <si>
    <t>TP_DCS:</t>
  </si>
  <si>
    <t>Length:0</t>
  </si>
  <si>
    <t xml:space="preserve">Original sms </t>
  </si>
  <si>
    <t>http://www.smartposition.nl/resources/sms_pdu.html</t>
  </si>
  <si>
    <t>30 BYTE</t>
  </si>
  <si>
    <t>LENGTH OF BYTE</t>
  </si>
  <si>
    <t>Length BCD</t>
  </si>
  <si>
    <t>TON &amp; Npi</t>
  </si>
  <si>
    <t>4469616E207065726D616E612B3632FF      0891269806931074F3FFFFFFFFFF</t>
  </si>
  <si>
    <t>4469616E207065726D616E612B3632FF</t>
  </si>
  <si>
    <t>269806931074F3FFFFFF</t>
  </si>
  <si>
    <t>Capability/Configuration Identifier</t>
  </si>
  <si>
    <t>Extension1 Record Identifier</t>
  </si>
  <si>
    <t>4469616E205065726D616E61FFFFFFFF      0781806930094137FFFFFFFFFFFF</t>
  </si>
  <si>
    <t>4469616E205065726D616E61FFFFFFFF</t>
  </si>
  <si>
    <t>TON &amp; NPI</t>
  </si>
  <si>
    <t>806930094137FFFFFFFF</t>
  </si>
  <si>
    <t>E7</t>
  </si>
  <si>
    <t>7F</t>
  </si>
  <si>
    <t>1F</t>
  </si>
  <si>
    <t>03</t>
  </si>
  <si>
    <t>1B</t>
  </si>
  <si>
    <t>00</t>
  </si>
  <si>
    <t>Profile:</t>
  </si>
  <si>
    <t>Contents: The list of SIM Application Toolkit facilities that are supported by the ME.</t>
  </si>
  <si>
    <t>Coding:</t>
  </si>
  <si>
    <t>1 bit is used to code each facility:</t>
  </si>
  <si>
    <t>bit = 1: facility supported by ME</t>
  </si>
  <si>
    <t>bit = 0: facility not supported by ME</t>
  </si>
  <si>
    <t>1110   0111</t>
  </si>
  <si>
    <t>t =  71 523 779 100 ns</t>
  </si>
  <si>
    <t>T:  A0 C2 00 00 09</t>
  </si>
  <si>
    <t>t =  71 546 080 400 ns</t>
  </si>
  <si>
    <t>C:  C2</t>
  </si>
  <si>
    <t>t =  71 551 068 750 ns</t>
  </si>
  <si>
    <t>T:  D3 07 82 02 01 81 90 01 01</t>
  </si>
  <si>
    <t>t =  10 201 607 600 ns</t>
  </si>
  <si>
    <t>T:  A0 14 00 00 0C</t>
  </si>
  <si>
    <t>t =  10 223 908 900 ns</t>
  </si>
  <si>
    <t>C:  14</t>
  </si>
  <si>
    <t>t =  10 228 916 850 ns</t>
  </si>
  <si>
    <t>T:  81 03 01 25 00 82 02 82 81 83 01 00</t>
  </si>
  <si>
    <t>t =  10 294 918 200 ns</t>
  </si>
  <si>
    <t>C:  91 44</t>
  </si>
  <si>
    <t>Profile Download</t>
  </si>
  <si>
    <t>SMS-PP data download</t>
  </si>
  <si>
    <t>Cell Broadcasr data download</t>
  </si>
  <si>
    <t>Menu Selection</t>
  </si>
  <si>
    <t>9EXX'  response Code for SIM Data download error</t>
  </si>
  <si>
    <t>Timer expiration</t>
  </si>
  <si>
    <t>Envelope Call Control always sent to the SIM during</t>
  </si>
  <si>
    <t>automatic redial mode</t>
  </si>
  <si>
    <t>Command result</t>
  </si>
  <si>
    <t>Call Control by SIM</t>
  </si>
  <si>
    <t>Cell identity included in Call Control</t>
  </si>
  <si>
    <t>Display of the extension text</t>
  </si>
  <si>
    <t>UCS2 Display supported</t>
  </si>
  <si>
    <t>UCS2 Entry supported</t>
  </si>
  <si>
    <t>Proactive SIM: DISPLAY TEXT</t>
  </si>
  <si>
    <t>Proactive SIM: GET INKEY</t>
  </si>
  <si>
    <t>Proactive SIM: GET INPUT</t>
  </si>
  <si>
    <t>Proactive SIM: MORE TIME</t>
  </si>
  <si>
    <t>Proactive SIM: PLAY TONE</t>
  </si>
  <si>
    <t>Proactive SIM: POLL INTERVAL</t>
  </si>
  <si>
    <t>Proactive SIM: POLLING OFF</t>
  </si>
  <si>
    <t>Proactive SIM: REFRESH</t>
  </si>
  <si>
    <t>Proactive SIM: SELECT ITEM</t>
  </si>
  <si>
    <t>Proactive SIM: SEND SHORT MESSAGE</t>
  </si>
  <si>
    <t>Proactive SIM: SEND SS</t>
  </si>
  <si>
    <t>Proactive SIM: SEND USSD</t>
  </si>
  <si>
    <t>Proactive SIM: SET UP CALL</t>
  </si>
  <si>
    <t>Proactive SIM: SET UP MENU</t>
  </si>
  <si>
    <t>Proactive SIM: PROVIDE LOCAL INFORMATION (MCC, MNC,LAC, Cell ID &amp; IMEI)</t>
  </si>
  <si>
    <t>Proactive SIM: PROVIDE LOCAL INFORMATION (NMR)</t>
  </si>
  <si>
    <t>Proactive SIM: SET UP EVENT LIST</t>
  </si>
  <si>
    <t>Event: MT call</t>
  </si>
  <si>
    <t>Event: Call connected</t>
  </si>
  <si>
    <t>Event: Call disconnected</t>
  </si>
  <si>
    <t>Event: Location status</t>
  </si>
  <si>
    <t>Event: User activity</t>
  </si>
  <si>
    <t>Event: Idle screen available</t>
  </si>
  <si>
    <t>Event: Card reader status</t>
  </si>
  <si>
    <t>Event: Language selection</t>
  </si>
  <si>
    <t>Event: Browser Termination</t>
  </si>
  <si>
    <t>Event: Data available</t>
  </si>
  <si>
    <t>Event: Channel</t>
  </si>
  <si>
    <t>RFU, bit = 0</t>
  </si>
  <si>
    <t>Proactive SIM: POWER ON CARD</t>
  </si>
  <si>
    <t>Proactive SIM: POWER OFF CARD</t>
  </si>
  <si>
    <t>Proactive SIM: PERFORM CARD APDU</t>
  </si>
  <si>
    <t>Proactive SIM: GET READER STATUS (Card reader status)</t>
  </si>
  <si>
    <t>Proactive SIM: GET READER STATUS (Card reader identifier)</t>
  </si>
  <si>
    <t>Proactive SIM: TIMER MANAGEMENT (start, stop)</t>
  </si>
  <si>
    <t>Proactive SIM: TIMER MANAGEMENT (get current value)</t>
  </si>
  <si>
    <t>Binary choice in GET INKEY</t>
  </si>
  <si>
    <t>SET UP IDLE MODE TEXT</t>
  </si>
  <si>
    <t>RUN AT COMMAND (i.e. class "b" is supported)</t>
  </si>
  <si>
    <t>2nd alpha identifier in SET UP CALL</t>
  </si>
  <si>
    <t>2nd capability configuration parameter (see 9.1.6)</t>
  </si>
  <si>
    <t>Sustained DISPLAY TEXT (see 6.4.1)</t>
  </si>
  <si>
    <t>SEND DTMF command (see 6.4.24)</t>
  </si>
  <si>
    <t>Proactive SIM: PROVIDE LOCAL INFORMATION (language)</t>
  </si>
  <si>
    <t>Proactive SIM: LANGUAGE NOTIFICATION</t>
  </si>
  <si>
    <t>Proactive SIM: LAUNCH BROWSER</t>
  </si>
  <si>
    <t>Soft keys support for SELECT ITEM (see 6.4.9)</t>
  </si>
  <si>
    <t>Soft Keys support for SET UP MENU (see 6.4.8)</t>
  </si>
  <si>
    <t>Maximum number of soft keys available
'FF' value is reserved for future use</t>
  </si>
  <si>
    <t>Proactive SIM: OPEN CHANNEL</t>
  </si>
  <si>
    <t>Proactive SIM: CLOSE CHANNEL</t>
  </si>
  <si>
    <t>Proactive SIM: RECEIVE DATA</t>
  </si>
  <si>
    <t>Proactive SIM: SEND DATA</t>
  </si>
  <si>
    <t>Proactive SIM: GET CHANNEL STATUS</t>
  </si>
  <si>
    <t>CSD supported by ME</t>
  </si>
  <si>
    <t>GPRS supported by ME</t>
  </si>
  <si>
    <t>Number of channels supported by ME</t>
  </si>
  <si>
    <t>Number of characters supported down the ME display</t>
  </si>
  <si>
    <t>Variable size fonts Supported</t>
  </si>
  <si>
    <t>Display can be resized as defined in 5.3.3</t>
  </si>
  <si>
    <t>Text Wrapping supported as defined in 5.3.4</t>
  </si>
  <si>
    <t>Text Scrolling supported as defined in 5.3.5</t>
  </si>
  <si>
    <t>Width reduction when in a menu as defined in 5.3.6</t>
  </si>
  <si>
    <t>TCP</t>
  </si>
  <si>
    <t>UDP</t>
  </si>
  <si>
    <t>Proactive SIM: PROVIDE LOCAL INFORMATION (date, time and time zone)</t>
  </si>
  <si>
    <t>Proactive SIM: PROVIDE LOCAL INFORMATION (Timing Advance)</t>
  </si>
  <si>
    <t>BYTE 9</t>
  </si>
  <si>
    <t>Proactive SIM: PROVIDE LOCAL INFORMATION - BCCH Channel List coding as in subclause 12.29)</t>
  </si>
  <si>
    <t xml:space="preserve"> Screen Sizing Parameters supported as defined in section 5.3</t>
  </si>
  <si>
    <t>Number of characters supported across the ME
display as defined in 5.3.2</t>
  </si>
  <si>
    <t>BYTE 18</t>
  </si>
  <si>
    <t xml:space="preserve">MO short message control by SIM </t>
  </si>
  <si>
    <t>Handling of the alpha identifier according to subclause 9.1.3</t>
  </si>
  <si>
    <t>D3</t>
  </si>
  <si>
    <t>02</t>
  </si>
  <si>
    <t>01</t>
  </si>
  <si>
    <t xml:space="preserve"> Length of tag </t>
  </si>
  <si>
    <t>Value</t>
  </si>
  <si>
    <t>MO Short message control tag (if (MOSMcontrol is supported))</t>
  </si>
  <si>
    <t>D1</t>
  </si>
  <si>
    <t>D2</t>
  </si>
  <si>
    <t>D4</t>
  </si>
  <si>
    <t>D5</t>
  </si>
  <si>
    <t>D7</t>
  </si>
  <si>
    <t xml:space="preserve">SMS-PP download tag </t>
  </si>
  <si>
    <t>Cell Broadcast download tag</t>
  </si>
  <si>
    <t xml:space="preserve">Menu Selection tag </t>
  </si>
  <si>
    <t xml:space="preserve">Call control tag </t>
  </si>
  <si>
    <t>Event download tag</t>
  </si>
  <si>
    <t xml:space="preserve">Timer expiration </t>
  </si>
  <si>
    <t xml:space="preserve">Reserved for TIA/EIA-136 </t>
  </si>
  <si>
    <t>13.1 BER-TLV tags in ME to SIM direction</t>
  </si>
  <si>
    <t>13 Tag values</t>
  </si>
  <si>
    <t xml:space="preserve">Description </t>
  </si>
  <si>
    <t xml:space="preserve">Section </t>
  </si>
  <si>
    <t xml:space="preserve">M/O </t>
  </si>
  <si>
    <t xml:space="preserve">Min </t>
  </si>
  <si>
    <t>Y</t>
  </si>
  <si>
    <t>1 or 2</t>
  </si>
  <si>
    <t>N</t>
  </si>
  <si>
    <t xml:space="preserve">Item identifier </t>
  </si>
  <si>
    <t>Device identities</t>
  </si>
  <si>
    <t xml:space="preserve">Length (A+B+C) </t>
  </si>
  <si>
    <t xml:space="preserve">Help request </t>
  </si>
  <si>
    <t xml:space="preserve">Length (A+B) </t>
  </si>
  <si>
    <t>Cell Breoadcast page</t>
  </si>
  <si>
    <t>Address</t>
  </si>
  <si>
    <t>SMS TPDU(SMS-DELIVER)</t>
  </si>
  <si>
    <t>Structure of ENVELOPE (SMS-PP DOWNLOAD)</t>
  </si>
  <si>
    <t>Structure of ENVELOPE (CELL BROADCAST DOWNLOAD)</t>
  </si>
  <si>
    <t>Structure of ENVELOPE (MENU SELECTION)</t>
  </si>
  <si>
    <t>Structure of ENVELOPE (CALL CONTROL)</t>
  </si>
  <si>
    <t xml:space="preserve">Call Controll tag </t>
  </si>
  <si>
    <t>Cell Broadcast Download tag</t>
  </si>
  <si>
    <t>SMS-PP download tag</t>
  </si>
  <si>
    <t xml:space="preserve">Length (A+B+C+D+E+F) </t>
  </si>
  <si>
    <t>Address or SS string or USSD string</t>
  </si>
  <si>
    <t>Capability configuration parameters 1</t>
  </si>
  <si>
    <t>Subaddress</t>
  </si>
  <si>
    <t>Capability configuration parameters 2</t>
  </si>
  <si>
    <t>12.1, 12.14
or 12.17</t>
  </si>
  <si>
    <t>D</t>
  </si>
  <si>
    <t>BC repeat indicator</t>
  </si>
  <si>
    <t>Structure of ENVELOPE (MO SHORT MESSAGE CONTROL)</t>
  </si>
  <si>
    <t>MO Short Message control tag</t>
  </si>
  <si>
    <t xml:space="preserve">Length (A+B+C+D) </t>
  </si>
  <si>
    <t>Address data object 1</t>
  </si>
  <si>
    <t>Address data object 2</t>
  </si>
  <si>
    <t xml:space="preserve">B </t>
  </si>
  <si>
    <t>Structure of ENVELOPE (TIMER EXPIRATION)</t>
  </si>
  <si>
    <t>Timer identifier</t>
  </si>
  <si>
    <t>Timer value</t>
  </si>
  <si>
    <t>Structure of ENVELOPE (EVENT DOWNLOAD - MT call)</t>
  </si>
  <si>
    <t>Timer Expiration tag</t>
  </si>
  <si>
    <t xml:space="preserve">Length (A+B+C+D+E) </t>
  </si>
  <si>
    <t>Event list</t>
  </si>
  <si>
    <t>Transaction identifier</t>
  </si>
  <si>
    <t>M/O</t>
  </si>
  <si>
    <t>Structure of ENVELOPE (EVENT DOWNLOAD - call connected)</t>
  </si>
  <si>
    <t>Structure of ENVELOPE (EVENT DOWNLOAD - Call disconnected)</t>
  </si>
  <si>
    <t>Cause</t>
  </si>
  <si>
    <t>Structure of ENVELOPE (EVENT DOWNLOAD - Location status)</t>
  </si>
  <si>
    <t>Location status</t>
  </si>
  <si>
    <t>Structure of ENVELOPE (EVENT DOWNLOAD - User activity)</t>
  </si>
  <si>
    <t>Structure of ENVELOPE (EVENT DOWNLOAD - Idle screen available)</t>
  </si>
  <si>
    <t>Structure of ENVELOPE (EVENT DOWNLOAD - card reader status)</t>
  </si>
  <si>
    <t>Card reader status</t>
  </si>
  <si>
    <t>Structure of ENVELOPE (language selection)</t>
  </si>
  <si>
    <t>Language</t>
  </si>
  <si>
    <t>Structure of ENVELOPE (browser termination)</t>
  </si>
  <si>
    <t>Browser termination cause</t>
  </si>
  <si>
    <t>Structure of ENVELOPE (EVENT DOWNLOAD – Data available)</t>
  </si>
  <si>
    <t>Channel status</t>
  </si>
  <si>
    <t>Channel data length</t>
  </si>
  <si>
    <t>Structure of ENVELOPE (EVENT DOWNLOAD – Channel status)</t>
  </si>
  <si>
    <t>T</t>
  </si>
  <si>
    <t>V</t>
  </si>
  <si>
    <t>Device identities tag</t>
  </si>
  <si>
    <t>Length = '02'</t>
  </si>
  <si>
    <t>Source device identity</t>
  </si>
  <si>
    <t>Destination device identity</t>
  </si>
  <si>
    <t>Coding: both Source and Destination device identities are coded as follows:</t>
  </si>
  <si>
    <t>- '01' = Keypad</t>
  </si>
  <si>
    <t>- '02' = Display</t>
  </si>
  <si>
    <t>- '03' = Earpiece</t>
  </si>
  <si>
    <t>- '10' to '17' = Additional Card Reader x (0 to 7). Value assigned by ME.</t>
  </si>
  <si>
    <t>- '21' to '27' = Channel x (1 to 7). Value assigned by ME (if class "e" is supported).</t>
  </si>
  <si>
    <t>- '81' = SIM</t>
  </si>
  <si>
    <t>- '82' = ME</t>
  </si>
  <si>
    <t>- '83' = Network</t>
  </si>
  <si>
    <t>All other values are reserved.</t>
  </si>
  <si>
    <t xml:space="preserve">Byte(s) </t>
  </si>
  <si>
    <t xml:space="preserve">Device identities tag </t>
  </si>
  <si>
    <t xml:space="preserve"> Length = '02' </t>
  </si>
  <si>
    <t xml:space="preserve">Source device identity </t>
  </si>
  <si>
    <t xml:space="preserve">Destination device identity </t>
  </si>
  <si>
    <t>REFRESH;</t>
  </si>
  <si>
    <t>'01' = File Change Notification;</t>
  </si>
  <si>
    <t>'02' = SIM Initialization and File Change Notification;</t>
  </si>
  <si>
    <t>'03' = SIM Initialization;</t>
  </si>
  <si>
    <t>'04' = SIM Reset;</t>
  </si>
  <si>
    <t>'05' to 'FF' = reserved values.</t>
  </si>
  <si>
    <t>Command details</t>
  </si>
  <si>
    <t xml:space="preserve">Command details tag </t>
  </si>
  <si>
    <t xml:space="preserve">Length = '03' </t>
  </si>
  <si>
    <t xml:space="preserve">Command number </t>
  </si>
  <si>
    <t xml:space="preserve">Type of command </t>
  </si>
  <si>
    <t xml:space="preserve">Command Qualifier </t>
  </si>
  <si>
    <t>For contents and coding, see subclause 6.5.1.</t>
  </si>
  <si>
    <t>- Type of command:</t>
  </si>
  <si>
    <t>Contents: The Type of Command specifies the required interpretation of the data objects which follow, and the</t>
  </si>
  <si>
    <t>required ME procedure.</t>
  </si>
  <si>
    <t>See section 13.4</t>
  </si>
  <si>
    <t>The ME shall respond to reserved values (i.e. values not listed) with the result "Command type not understood".</t>
  </si>
  <si>
    <t>- Command Qualifier:</t>
  </si>
  <si>
    <t>Contents: Qualifiers specific to the command.</t>
  </si>
  <si>
    <t>Command number</t>
  </si>
  <si>
    <t>Type coomand "SET UP MENU"</t>
  </si>
  <si>
    <t>00' =SIM Initialization and Full File Change Notification;</t>
  </si>
  <si>
    <t>SIM Initialization and Full File Change Notification;</t>
  </si>
  <si>
    <t>Device identity tag</t>
  </si>
  <si>
    <t>Command details tag</t>
  </si>
  <si>
    <t>Result tag</t>
  </si>
  <si>
    <t>length Result</t>
  </si>
  <si>
    <t>Command performed successfully;</t>
  </si>
  <si>
    <t>General result</t>
  </si>
  <si>
    <t>length Command details</t>
  </si>
  <si>
    <t>Fetch</t>
  </si>
  <si>
    <t>t =  9 818 091 400 ns</t>
  </si>
  <si>
    <t>T:  A0 12 00 00 28</t>
  </si>
  <si>
    <t>t =  9 841 099 750 ns</t>
  </si>
  <si>
    <t>C:  12 D0 26 81 03 01 25 00 82 02 81 82 05 09 53 6D 61 72 74 66 72 65 6E 0F 10 01 44 61 66 74 61 72 20 50 72 61 62 61 79 61 72 90 00</t>
  </si>
  <si>
    <t>D0</t>
  </si>
  <si>
    <t>05</t>
  </si>
  <si>
    <t>6D</t>
  </si>
  <si>
    <t>6E</t>
  </si>
  <si>
    <t>Proactive SIM command tag</t>
  </si>
  <si>
    <t>SIM</t>
  </si>
  <si>
    <t>26 = 38</t>
  </si>
  <si>
    <t>Alpha identifier tag</t>
  </si>
  <si>
    <t>Alpha identifier X</t>
  </si>
  <si>
    <t xml:space="preserve"> Length</t>
  </si>
  <si>
    <t>Alpha identifier tag 1</t>
  </si>
  <si>
    <t>Y1</t>
  </si>
  <si>
    <t xml:space="preserve">2 to (Y-1)+2 </t>
  </si>
  <si>
    <t xml:space="preserve">Length (X) </t>
  </si>
  <si>
    <t>(Y-1)+3 to (Y-1)+X+2</t>
  </si>
  <si>
    <t>Item tag</t>
  </si>
  <si>
    <t>Length of item tag</t>
  </si>
  <si>
    <t>Identifier of item</t>
  </si>
  <si>
    <t>Files</t>
  </si>
  <si>
    <t>X-1</t>
  </si>
  <si>
    <t xml:space="preserve"> Description</t>
  </si>
  <si>
    <t>File List tag 1</t>
  </si>
  <si>
    <t>2 to (Y-1)+2</t>
  </si>
  <si>
    <t xml:space="preserve"> Length (X) of bytes following Y</t>
  </si>
  <si>
    <t xml:space="preserve">(Y-1)+3 </t>
  </si>
  <si>
    <t>Number of files (n) 1</t>
  </si>
  <si>
    <t>(Y-1)+4 to(Y-1)+X+2</t>
  </si>
  <si>
    <t>File List</t>
  </si>
  <si>
    <t>Bytes</t>
  </si>
  <si>
    <t>X+1</t>
  </si>
  <si>
    <t>X+14</t>
  </si>
  <si>
    <t xml:space="preserve"> M/O </t>
  </si>
  <si>
    <t xml:space="preserve">1 to X </t>
  </si>
  <si>
    <t xml:space="preserve">Alpha Identifier </t>
  </si>
  <si>
    <t xml:space="preserve">O </t>
  </si>
  <si>
    <t>X bytes</t>
  </si>
  <si>
    <t xml:space="preserve"> M </t>
  </si>
  <si>
    <t xml:space="preserve"> Length of BCD number/SSC contents</t>
  </si>
  <si>
    <t xml:space="preserve">X+2 </t>
  </si>
  <si>
    <t>TON and NPI M 1 byte</t>
  </si>
  <si>
    <t xml:space="preserve">X+3 to X+12 </t>
  </si>
  <si>
    <t xml:space="preserve">X+13 </t>
  </si>
  <si>
    <t xml:space="preserve">Dialling Number/SSC String </t>
  </si>
  <si>
    <t xml:space="preserve"> Extension1 Record Identifier </t>
  </si>
  <si>
    <t xml:space="preserve">Capability/Configuration Identifier </t>
  </si>
  <si>
    <t xml:space="preserve">M </t>
  </si>
  <si>
    <t>10 bytes</t>
  </si>
  <si>
    <t>EFADN (Abbreviated dialling numbers)</t>
  </si>
  <si>
    <t>Item</t>
  </si>
  <si>
    <t>(Y-1)+3</t>
  </si>
  <si>
    <t>Length(X)</t>
  </si>
  <si>
    <t>Identifier Of item</t>
  </si>
  <si>
    <t>(Y-1)+4 to (Y-1)+X+2</t>
  </si>
  <si>
    <t xml:space="preserve">Text string of item </t>
  </si>
  <si>
    <t>The identifier is a single byte between '01' and 'FF'. Each item shall have a unique identifier within an Item list.</t>
  </si>
  <si>
    <t>The text string is coded in the same way as the alpha identifier for EFADN. Any unused bytes at the end of the value part</t>
  </si>
  <si>
    <t>shall be coded 'FF'.</t>
  </si>
  <si>
    <t xml:space="preserve">Result tag </t>
  </si>
  <si>
    <t xml:space="preserve"> Length (X) </t>
  </si>
  <si>
    <t xml:space="preserve">General result </t>
  </si>
  <si>
    <t>Additional information on result</t>
  </si>
  <si>
    <t xml:space="preserve"> X-1</t>
  </si>
  <si>
    <t>Result</t>
  </si>
  <si>
    <t>13==&gt;</t>
  </si>
  <si>
    <t>t =  9 642 262 700 ns</t>
  </si>
  <si>
    <t>T:  A0 10 00 00 14</t>
  </si>
  <si>
    <t>t =  9 664 660 650 ns</t>
  </si>
  <si>
    <t>C:  10</t>
  </si>
  <si>
    <t>t =  9 669 639 850 ns</t>
  </si>
  <si>
    <t>T:  BF E7 FF FF FF 7F 1F FF FF 03 00 FF F3 9F FF E7 03 1B 00 03</t>
  </si>
  <si>
    <t>t =  9 810 709 700 ns</t>
  </si>
  <si>
    <t>C:  91 28</t>
  </si>
  <si>
    <t xml:space="preserve">BF  </t>
  </si>
  <si>
    <t>13.2 BER-TLV tags in SIM TO ME direction</t>
  </si>
  <si>
    <t xml:space="preserve"> 'D0</t>
  </si>
  <si>
    <t>13.3 SIMPLE-TLV tags in both directions</t>
  </si>
  <si>
    <t>CR</t>
  </si>
  <si>
    <t xml:space="preserve"> Tag value</t>
  </si>
  <si>
    <t>Menu selection Tag</t>
  </si>
  <si>
    <t>Length A+B+C</t>
  </si>
  <si>
    <t>Item identifier tag</t>
  </si>
  <si>
    <t>keypad</t>
  </si>
  <si>
    <t>01-FF</t>
  </si>
  <si>
    <t>Length = '01'</t>
  </si>
  <si>
    <t>Identifier of item chosen</t>
  </si>
  <si>
    <t>Header Fetch</t>
  </si>
  <si>
    <t>Item identifier</t>
  </si>
  <si>
    <t>C2</t>
  </si>
  <si>
    <t>case  5, Input / Output of known or unknown length</t>
  </si>
  <si>
    <t>case 2, No input / output know length</t>
  </si>
  <si>
    <t>Command</t>
  </si>
  <si>
    <t>or</t>
  </si>
  <si>
    <t>'82'</t>
  </si>
  <si>
    <t>'83'</t>
  </si>
  <si>
    <t>'84'</t>
  </si>
  <si>
    <t>'05'</t>
  </si>
  <si>
    <t>'85'</t>
  </si>
  <si>
    <t>'06'</t>
  </si>
  <si>
    <t>'86'</t>
  </si>
  <si>
    <t>'07'</t>
  </si>
  <si>
    <t>'87'</t>
  </si>
  <si>
    <t>'08'</t>
  </si>
  <si>
    <t>'88'</t>
  </si>
  <si>
    <t>'09'</t>
  </si>
  <si>
    <t>'89'</t>
  </si>
  <si>
    <t>'0A'</t>
  </si>
  <si>
    <t>'8A'</t>
  </si>
  <si>
    <t>'0B'</t>
  </si>
  <si>
    <t>'8B'</t>
  </si>
  <si>
    <t>'0C'</t>
  </si>
  <si>
    <t>'8C'</t>
  </si>
  <si>
    <t>'0D'</t>
  </si>
  <si>
    <t>'8D'</t>
  </si>
  <si>
    <t>'0E'</t>
  </si>
  <si>
    <t>'8E'</t>
  </si>
  <si>
    <t>'0F'</t>
  </si>
  <si>
    <t>'8F'</t>
  </si>
  <si>
    <t>'10'</t>
  </si>
  <si>
    <t>'11'</t>
  </si>
  <si>
    <t>'91'</t>
  </si>
  <si>
    <t>'12'</t>
  </si>
  <si>
    <t>'92'</t>
  </si>
  <si>
    <t>'13'</t>
  </si>
  <si>
    <t>'93'</t>
  </si>
  <si>
    <t>'14'</t>
  </si>
  <si>
    <t>'94'</t>
  </si>
  <si>
    <t>'15'</t>
  </si>
  <si>
    <t>'95'</t>
  </si>
  <si>
    <t>'16'</t>
  </si>
  <si>
    <t>'96'</t>
  </si>
  <si>
    <t>'17'</t>
  </si>
  <si>
    <t>'97'</t>
  </si>
  <si>
    <t>'18'</t>
  </si>
  <si>
    <t>only</t>
  </si>
  <si>
    <t>'19'</t>
  </si>
  <si>
    <t>'99'</t>
  </si>
  <si>
    <t>'1A'</t>
  </si>
  <si>
    <t>'9A'</t>
  </si>
  <si>
    <t>'1B'</t>
  </si>
  <si>
    <t>'9B'</t>
  </si>
  <si>
    <t>'1C'</t>
  </si>
  <si>
    <t>'9C'</t>
  </si>
  <si>
    <t>'1D'</t>
  </si>
  <si>
    <t>'9D'</t>
  </si>
  <si>
    <t>'1E'</t>
  </si>
  <si>
    <t>'9E'</t>
  </si>
  <si>
    <t>'1F'</t>
  </si>
  <si>
    <t>a</t>
  </si>
  <si>
    <t>'20'</t>
  </si>
  <si>
    <t>'21'</t>
  </si>
  <si>
    <t>'A1'</t>
  </si>
  <si>
    <t>'22'</t>
  </si>
  <si>
    <t>'23'</t>
  </si>
  <si>
    <t>'A3'</t>
  </si>
  <si>
    <t>'24'</t>
  </si>
  <si>
    <t>'A4'</t>
  </si>
  <si>
    <t>'25'</t>
  </si>
  <si>
    <t>'A5'</t>
  </si>
  <si>
    <t>'26'</t>
  </si>
  <si>
    <t>'A6'</t>
  </si>
  <si>
    <t>'27'</t>
  </si>
  <si>
    <t>'A7'</t>
  </si>
  <si>
    <t>b</t>
  </si>
  <si>
    <t>'28'</t>
  </si>
  <si>
    <t>'A8'</t>
  </si>
  <si>
    <t>'29'</t>
  </si>
  <si>
    <t>'A9'</t>
  </si>
  <si>
    <t>'2A'</t>
  </si>
  <si>
    <t>'AA'</t>
  </si>
  <si>
    <t>'2B'</t>
  </si>
  <si>
    <t>'AB'</t>
  </si>
  <si>
    <t>'2C'</t>
  </si>
  <si>
    <t>'AC'</t>
  </si>
  <si>
    <t>'2D'</t>
  </si>
  <si>
    <t>'AD'</t>
  </si>
  <si>
    <t>'2E'</t>
  </si>
  <si>
    <t>'AE'</t>
  </si>
  <si>
    <t>'2F'</t>
  </si>
  <si>
    <t>c</t>
  </si>
  <si>
    <t>'30'</t>
  </si>
  <si>
    <t>'B0'</t>
  </si>
  <si>
    <t>e</t>
  </si>
  <si>
    <t>'31'</t>
  </si>
  <si>
    <t>'B1'</t>
  </si>
  <si>
    <t>'B2'</t>
  </si>
  <si>
    <t>'33'</t>
  </si>
  <si>
    <t>'B3'</t>
  </si>
  <si>
    <t>'34'</t>
  </si>
  <si>
    <t>'B4'</t>
  </si>
  <si>
    <t>'35'</t>
  </si>
  <si>
    <t>'B5'</t>
  </si>
  <si>
    <t>'36'</t>
  </si>
  <si>
    <t>'B6'</t>
  </si>
  <si>
    <t>'37'</t>
  </si>
  <si>
    <t>'B7'</t>
  </si>
  <si>
    <t>'38'</t>
  </si>
  <si>
    <t>'B8'</t>
  </si>
  <si>
    <t>'39'</t>
  </si>
  <si>
    <t>'B9'</t>
  </si>
  <si>
    <t>Tag (CR and Tag value)</t>
  </si>
  <si>
    <t>Tag value, bits 1-7(Range: '01' - '7E')</t>
  </si>
  <si>
    <t>Duration tag</t>
  </si>
  <si>
    <t>Address tag</t>
  </si>
  <si>
    <t>Capability configuration parameters tag</t>
  </si>
  <si>
    <t>Subaddress tag</t>
  </si>
  <si>
    <t>USSD string tag</t>
  </si>
  <si>
    <t>SMS TPDU tag</t>
  </si>
  <si>
    <t>Cell Broadcast page tag</t>
  </si>
  <si>
    <t>Text string tag</t>
  </si>
  <si>
    <t>Tone tag</t>
  </si>
  <si>
    <t>Response length tag</t>
  </si>
  <si>
    <t>File List tag</t>
  </si>
  <si>
    <t>Location Information tag</t>
  </si>
  <si>
    <t>IMEI tag</t>
  </si>
  <si>
    <t>Help request tag</t>
  </si>
  <si>
    <t>Network Measurement Results tag</t>
  </si>
  <si>
    <t>Default Text tag</t>
  </si>
  <si>
    <t>Items Next Action Indicator tag</t>
  </si>
  <si>
    <t>Event list tag</t>
  </si>
  <si>
    <t>Cause tag</t>
  </si>
  <si>
    <t>Location status tag</t>
  </si>
  <si>
    <t>Transaction identifier tag</t>
  </si>
  <si>
    <t>BCCH channel list tag</t>
  </si>
  <si>
    <t>Icon identifier tag</t>
  </si>
  <si>
    <t>Item Icon identifier list tag</t>
  </si>
  <si>
    <t>Card reader status tag class "a"</t>
  </si>
  <si>
    <t>Card ATR tag class "a"</t>
  </si>
  <si>
    <t>C-APDU tag class "a"</t>
  </si>
  <si>
    <t>R-APDU tag class "a"</t>
  </si>
  <si>
    <t>Timer identifier tag</t>
  </si>
  <si>
    <t>Timer value tag</t>
  </si>
  <si>
    <t>Date-Time and Time zone tag</t>
  </si>
  <si>
    <t>Call control requested action tag</t>
  </si>
  <si>
    <t>AT Command tag class "b"</t>
  </si>
  <si>
    <t>AT Response tag class "b"</t>
  </si>
  <si>
    <t>BC Repeat Indicator tag</t>
  </si>
  <si>
    <t>Immediate response tag</t>
  </si>
  <si>
    <t>DTMF string tag</t>
  </si>
  <si>
    <t>Language tag</t>
  </si>
  <si>
    <t>Timing Advance tag</t>
  </si>
  <si>
    <t>The '2F' tag is reserved for use in 3GPP TS 31.111</t>
  </si>
  <si>
    <t>Browser Identity tag class "c"</t>
  </si>
  <si>
    <t>URL tag class "c" or "e"</t>
  </si>
  <si>
    <t>Bearer tag class "c"</t>
  </si>
  <si>
    <t>Provisioning Reference File tag class "c"</t>
  </si>
  <si>
    <t>Browser Termination Cause tag class "c"</t>
  </si>
  <si>
    <t>Bearer description tag class "e"</t>
  </si>
  <si>
    <t>channel data Tag</t>
  </si>
  <si>
    <t>channel data lenth tag</t>
  </si>
  <si>
    <t>channel status tag</t>
  </si>
  <si>
    <t>Buffer Size tag</t>
  </si>
  <si>
    <t>Card reader identifier tag class "a"</t>
  </si>
  <si>
    <t>not used</t>
  </si>
  <si>
    <t>SIM/ME interface transport level tag class "e"</t>
  </si>
  <si>
    <t>Other address (data destination address) tag class "e"</t>
  </si>
  <si>
    <t>Network Access Name tag</t>
  </si>
  <si>
    <t>Reserved for TIA/EIA-136</t>
  </si>
  <si>
    <t>Reserved for TIA/EIA-136
Reserved for TIA/EIA-136</t>
  </si>
  <si>
    <t>3A</t>
  </si>
  <si>
    <t>3B</t>
  </si>
  <si>
    <t>3D</t>
  </si>
  <si>
    <t>3E</t>
  </si>
  <si>
    <t xml:space="preserve">'3A' </t>
  </si>
  <si>
    <t xml:space="preserve">or </t>
  </si>
  <si>
    <t>BA'</t>
  </si>
  <si>
    <t>'3C'</t>
  </si>
  <si>
    <t xml:space="preserve"> or </t>
  </si>
  <si>
    <t>'BC'</t>
  </si>
  <si>
    <t>'3E'</t>
  </si>
  <si>
    <t xml:space="preserve"> or</t>
  </si>
  <si>
    <t xml:space="preserve"> 'BE'</t>
  </si>
  <si>
    <t>'47'</t>
  </si>
  <si>
    <t xml:space="preserve"> 'C7'</t>
  </si>
  <si>
    <t xml:space="preserve">'60' </t>
  </si>
  <si>
    <t xml:space="preserve"> 'E0'</t>
  </si>
  <si>
    <t>'61'</t>
  </si>
  <si>
    <t>'E1'</t>
  </si>
  <si>
    <t>2F</t>
  </si>
  <si>
    <t>REFRESH</t>
  </si>
  <si>
    <t>'40'</t>
  </si>
  <si>
    <t>'41'</t>
  </si>
  <si>
    <t>'42'</t>
  </si>
  <si>
    <t>'43'</t>
  </si>
  <si>
    <t>'60'</t>
  </si>
  <si>
    <t>Name coding</t>
  </si>
  <si>
    <t>used for type Of command codimg</t>
  </si>
  <si>
    <t>used for Next Indicator Coding</t>
  </si>
  <si>
    <t>MORE TIME</t>
  </si>
  <si>
    <t>POLL INTERVAL</t>
  </si>
  <si>
    <t>POLLING OFF</t>
  </si>
  <si>
    <t>SEND USSD</t>
  </si>
  <si>
    <t>SEND SHORT MESSAGE</t>
  </si>
  <si>
    <t>SEND DTMF</t>
  </si>
  <si>
    <t>LAUNCH BROWSER class c</t>
  </si>
  <si>
    <t>PLAY TONE</t>
  </si>
  <si>
    <t>DISPLAY TEXT</t>
  </si>
  <si>
    <t>GET INKEY</t>
  </si>
  <si>
    <t>GET INPUT</t>
  </si>
  <si>
    <t>SELECT ITEM</t>
  </si>
  <si>
    <t>PROVIDE LOCAL INFORMATION</t>
  </si>
  <si>
    <t>TIMER MANAGEMENT</t>
  </si>
  <si>
    <t>PERFORM CARD APDU class a</t>
  </si>
  <si>
    <t>POWER ON CARD class a</t>
  </si>
  <si>
    <t>POWER OFF CARD class a</t>
  </si>
  <si>
    <t>GET READER STATUS class a</t>
  </si>
  <si>
    <t>RUN AT COMMAND class b</t>
  </si>
  <si>
    <t>LANGUAGE NOTIFICATION C</t>
  </si>
  <si>
    <t>CLOSE CHANNEL class e</t>
  </si>
  <si>
    <t>OPEN CHANEL class e</t>
  </si>
  <si>
    <t>RECEIVE DATA class e</t>
  </si>
  <si>
    <t>SEND DATA class e</t>
  </si>
  <si>
    <t>GET CHANNEL STATUS class e</t>
  </si>
  <si>
    <t>Reserved for the proactive session not applicable</t>
  </si>
  <si>
    <t>SET UP IDLE TEXT</t>
  </si>
  <si>
    <t>not applicable</t>
  </si>
  <si>
    <t>End of the proactive session</t>
  </si>
  <si>
    <t>SET UP EVENT LIST</t>
  </si>
  <si>
    <t>SET UP CALL</t>
  </si>
  <si>
    <t>Respone</t>
  </si>
  <si>
    <t>Proactive command: PERFORM CARD APDU</t>
  </si>
  <si>
    <t>Proactive command: POWER ON CARD</t>
  </si>
  <si>
    <t>Proactive command: POWER OFF CARD</t>
  </si>
  <si>
    <t>Event download: Card reader status</t>
  </si>
  <si>
    <t>Event download: Browser termination</t>
  </si>
  <si>
    <t>Proactive command: CLOSE CHANNEL</t>
  </si>
  <si>
    <t>Proactive command: RECEIVE DATA</t>
  </si>
  <si>
    <t>Proactive command: SEND DATA</t>
  </si>
  <si>
    <t>Proactive command: GET CHANNEL STATUS</t>
  </si>
  <si>
    <t>Event download: Data available</t>
  </si>
  <si>
    <t>Event download: Channel status</t>
  </si>
  <si>
    <t>d</t>
  </si>
  <si>
    <t>Letter classes</t>
  </si>
  <si>
    <t>Command/function description</t>
  </si>
  <si>
    <t>Proactive command: GET READER STATUS</t>
  </si>
  <si>
    <t>Proactive command: RUN AT COMMAND</t>
  </si>
  <si>
    <t>Proactive command: LAUNCH BROWSER</t>
  </si>
  <si>
    <t>Soft key support</t>
  </si>
  <si>
    <t>Proactive command: OPEN CHANNEL</t>
  </si>
  <si>
    <t>Fetch digunakan untuk transfer SIM application toolkit dari SIM KE ME</t>
  </si>
  <si>
    <t>Fungsional dari SIM application toolkit</t>
  </si>
  <si>
    <t>Therminal respone digunakan untuk transfer data dari ME ke SIM</t>
  </si>
  <si>
    <t>yang berada didalam SIM</t>
  </si>
  <si>
    <t xml:space="preserve">TERMINAL PROFILE Fungsi ini digunakan oleh ME untuk di kirim ke SIM, hal ini mengenai kemampuan </t>
  </si>
  <si>
    <t>SET UP MENU</t>
  </si>
  <si>
    <t>Type of Command and Next Action Indicator</t>
  </si>
  <si>
    <t>SEND SS</t>
  </si>
  <si>
    <t>Text string of item "Daftar Prabayar",  type converter GSM alphbet</t>
  </si>
  <si>
    <t>Alpha identifier "Smartfren" type converter GSM alphabet</t>
  </si>
  <si>
    <t>Proaktif SIM memberikan mekanisme dimana SIM dapat melakukan tindakan yang akan diambil oleh ME</t>
  </si>
  <si>
    <t>displaying text from the SIM to the ME;</t>
  </si>
  <si>
    <t>- sending a short message;</t>
  </si>
  <si>
    <t>- setting up a voice call to a number held by the SIM;</t>
  </si>
  <si>
    <t>- setting up a data call to a number and bearer capabilities held by the SIM;</t>
  </si>
  <si>
    <t>- sending a SS control or USSD string;</t>
  </si>
  <si>
    <t>- playing tone in earpiece;</t>
  </si>
  <si>
    <t>- initiating a dialogue with the user;</t>
  </si>
  <si>
    <t>- SIM initialization request and notification of changes to EF(s);</t>
  </si>
  <si>
    <t>- providing local information from the ME to the SIM;</t>
  </si>
  <si>
    <t>- communicating with the additional card(s) (if class "a" is supported);</t>
  </si>
  <si>
    <t>- providing information about the additional card reader(s) (if class "a" is supported);</t>
  </si>
  <si>
    <t>- managing timers running physically in the ME;</t>
  </si>
  <si>
    <t>- running an AT command received from the SIM, and returning the result to the SIM (if class "b" is supported);</t>
  </si>
  <si>
    <t>- sending DTMF;</t>
  </si>
  <si>
    <t>- requesting the ME to launch the browser corresponding to a URL. (if class "c" is supported);</t>
  </si>
  <si>
    <t>- establishing and managing a bearer independent protocol (if class "e" is supported).</t>
  </si>
  <si>
    <t>8D</t>
  </si>
  <si>
    <t>6C</t>
  </si>
  <si>
    <t>2E</t>
  </si>
  <si>
    <t>6B</t>
  </si>
  <si>
    <t>4B</t>
  </si>
  <si>
    <t>04</t>
  </si>
  <si>
    <t>command number</t>
  </si>
  <si>
    <t>Reserve falue</t>
  </si>
  <si>
    <t xml:space="preserve">Device identity tag </t>
  </si>
  <si>
    <t>DIsPLAY</t>
  </si>
  <si>
    <t>Text string</t>
  </si>
  <si>
    <t xml:space="preserve">Text string tag </t>
  </si>
  <si>
    <t xml:space="preserve">Data coding scheme </t>
  </si>
  <si>
    <t xml:space="preserve">Text string </t>
  </si>
  <si>
    <t>Data coding scheme</t>
  </si>
  <si>
    <t>Length = 55</t>
  </si>
  <si>
    <t>Selamat datang di Smartfren. Tekan OK untuk registrasi</t>
  </si>
  <si>
    <t>Length = 66</t>
  </si>
  <si>
    <t>0111</t>
  </si>
  <si>
    <t>BYTE 7 , Seventh byte (Multiple card proactive commands) for class "a"</t>
  </si>
  <si>
    <t>BYTE 6, (Event driven information extensions):</t>
  </si>
  <si>
    <t>BYTE 5, (Event driven information):</t>
  </si>
  <si>
    <t>BYTE 4, Fourth byte (Proactive SIM):</t>
  </si>
  <si>
    <t>BYTE 3, Third byte (Proactive SIM):</t>
  </si>
  <si>
    <t>BYTE 2, Second byte (Other):</t>
  </si>
  <si>
    <t>BYTE 1, First byte (Download):</t>
  </si>
  <si>
    <t>BYTE 8,Eighth byte (Proactive SIM):</t>
  </si>
  <si>
    <t>BYTE 10, Tenth byte (Soft keys support):</t>
  </si>
  <si>
    <t>BYTE 11, Eleventh byte (Soft keys information):</t>
  </si>
  <si>
    <t>BYTE 12, Twelfth byte (Bearer Independent protocol proactive commands (class "e"):</t>
  </si>
  <si>
    <t>BYTE 13, Thirteenth byte (Bearer Independent protocol supported bearers (class "e"):</t>
  </si>
  <si>
    <t>BYTE 14, Fourteenth byte (Screen height):</t>
  </si>
  <si>
    <t>BYTE 15, Fifteenth byte (Screen width):</t>
  </si>
  <si>
    <t>BYTE 16, Sixteenth byte (Screen effects):</t>
  </si>
  <si>
    <t>BYTE 17, Seventeenth byte: (Bearer independent protocol supported transport interface) for class "e":</t>
  </si>
  <si>
    <t>BYTE 19, Protocol Version, coded as indicated
in TIA/EIA-136-123 [35]</t>
  </si>
  <si>
    <t>Protocol Version, coded as indicated
in TIA/EIA-136-123 [35]</t>
  </si>
  <si>
    <t>GET ATR</t>
  </si>
  <si>
    <t>ICC-&gt;PC : 3B9F94801FC78031E073FE21136310150383079000CC</t>
  </si>
  <si>
    <t>PC-&gt;ICC : A0A40000027F20</t>
  </si>
  <si>
    <t>ICC-&gt;PC : 9F22</t>
  </si>
  <si>
    <t>PC-&gt;ICC : A0C0000022</t>
  </si>
  <si>
    <t>ICC-&gt;PC : 000077507F200200000000001531002B0400838A838A0000000000000000000000009000</t>
  </si>
  <si>
    <t>PC-&gt;ICC : A0A40000026F46</t>
  </si>
  <si>
    <t>ICC-&gt;PC : 9F0F</t>
  </si>
  <si>
    <t>PC-&gt;ICC : A0C000000F</t>
  </si>
  <si>
    <t>ICC-&gt;PC : 000000116F46040004F044010200009000</t>
  </si>
  <si>
    <t>PC-&gt;ICC : A0B0000011</t>
  </si>
  <si>
    <t>ICC-&gt;PC : 004D61726F632054656C65636F6DFFFFFF9000</t>
  </si>
  <si>
    <t>PC-&gt;ICC : A0A40000023F00</t>
  </si>
  <si>
    <t>ICC-&gt;PC : 000077503F00010000000000153106050400838A838A0000000000000000000000009000</t>
  </si>
  <si>
    <t>VERIFY CHV</t>
  </si>
  <si>
    <t>PC-&gt;ICC : A02000010831323334FFFFFFFF</t>
  </si>
  <si>
    <t>ICC-&gt;PC : 9000</t>
  </si>
  <si>
    <t>PC-&gt;ICC : A0A40000026F38</t>
  </si>
  <si>
    <t>ICC-&gt;PC : 0000000F6F38040014F044010200009000</t>
  </si>
  <si>
    <t>ICC-&gt;PC : FF33FF0F3F00FF0F300CFCFF0000009000</t>
  </si>
  <si>
    <t>DESCRIBE 1 BYTE : [FF]</t>
  </si>
  <si>
    <t>DESCRIBE 2 BYTE : [33]</t>
  </si>
  <si>
    <t>DESCRIBE 3 BYTE : [FF]</t>
  </si>
  <si>
    <t>DESCRIBE 4 BYTE : [0F]</t>
  </si>
  <si>
    <t>DESCRIBE 5 BYTE : [3F]</t>
  </si>
  <si>
    <t>DESCRIBE 6 BYTE : [00]</t>
  </si>
  <si>
    <t>DESCRIBE 7 BYTE : [FF]</t>
  </si>
  <si>
    <t>DESCRIBE 8 BYTE : [0F]</t>
  </si>
  <si>
    <t>DESCRIBE 9 BYTE : [30]</t>
  </si>
  <si>
    <t>DESCRIBE 10 BYTE : [0C]</t>
  </si>
  <si>
    <t>DESCRIBE 11 BYTE : [FC]</t>
  </si>
  <si>
    <t>DESCRIBE 12 BYTE : [FF]</t>
  </si>
  <si>
    <t>DESCRIBE 13 BYTE : [00]</t>
  </si>
  <si>
    <t>DESCRIBE 14 BYTE : [00]</t>
  </si>
  <si>
    <t>DESCRIBE 15 BYTE : [00]</t>
  </si>
  <si>
    <t>TERMINAL PROFILE</t>
  </si>
  <si>
    <t>PC-&gt;ICC : A010000014FFFFFFFFFFFFFFFFFFFFFFFFFFFFFFFFFFFFFFFF</t>
  </si>
  <si>
    <t>ICC-&gt;PC : 9154</t>
  </si>
  <si>
    <t>FETCH</t>
  </si>
  <si>
    <t>PC-&gt;ICC : A012000054</t>
  </si>
  <si>
    <t>ICC-&gt;PC : D052810301250082028182050D4D61726F632054656C65636F6D8F0D0153657276696365732049414D8F090250726174697175658F0D0381090141637475616C6974E98F0F04446976657274697373656D656E749000</t>
  </si>
  <si>
    <t>PROACTIVE SIM COMMAND TAG [D0]</t>
  </si>
  <si>
    <t>Length : 82(D) 52(H) [52]</t>
  </si>
  <si>
    <t>Command Details Tag [81]</t>
  </si>
  <si>
    <t>- Length : 3(D) 03(H) [03]</t>
  </si>
  <si>
    <t>- Command Number : 01</t>
  </si>
  <si>
    <t>- Type of Command : SETUP MENU [25]</t>
  </si>
  <si>
    <t>- Command Qualifier : [00]</t>
  </si>
  <si>
    <t>Device Identity Tag [82]</t>
  </si>
  <si>
    <t>- Length : 2(D) 02(H) [02]</t>
  </si>
  <si>
    <t>- Source Device Identity : SIM [81]</t>
  </si>
  <si>
    <t>- Destination Device Identity : ME [82]</t>
  </si>
  <si>
    <t>Alpha Identity Tag [05]</t>
  </si>
  <si>
    <t>- Length : 13(D) 0D(H) [0D]</t>
  </si>
  <si>
    <t>- Alpha Identifier : "Maroc Telecom"</t>
  </si>
  <si>
    <t>Item Tag [8F]</t>
  </si>
  <si>
    <t>- Identifier of Item : 01</t>
  </si>
  <si>
    <t>- Text string of item : "Services IAM"</t>
  </si>
  <si>
    <t>- Length : 9(D) 09(H) [09]</t>
  </si>
  <si>
    <t>- Identifier of Item : 02</t>
  </si>
  <si>
    <t>- Text string of item : "Pratique"</t>
  </si>
  <si>
    <t>- Identifier of Item : 03</t>
  </si>
  <si>
    <t>- Text string of item : "Actualiti"</t>
  </si>
  <si>
    <t>- Length : 15(D) 0F(H) [0F]</t>
  </si>
  <si>
    <t>- Identifier of Item : 04</t>
  </si>
  <si>
    <t>- Text string of item : "Divertissement"</t>
  </si>
  <si>
    <t>TERMINAL RESPONSE</t>
  </si>
  <si>
    <t>PC-&gt;ICC : A01400000C810301250082028281830100</t>
  </si>
  <si>
    <t>- Source Device Identity : ME [82]</t>
  </si>
  <si>
    <t>- Destination Device Identity : SIM [81]</t>
  </si>
  <si>
    <t>Result Tag [83]</t>
  </si>
  <si>
    <t>- Length : 1(D) 01(H) [01]</t>
  </si>
  <si>
    <t>- General Result : [00]</t>
  </si>
  <si>
    <t>ENVELOPE</t>
  </si>
  <si>
    <t>PC-&gt;ICC : A0C2000009D30782020181900101</t>
  </si>
  <si>
    <t>ICC-&gt;PC : 913C</t>
  </si>
  <si>
    <t>PC-&gt;ICC : A01200003C</t>
  </si>
  <si>
    <t>ICC-&gt;PC : D03A810301240082028182050C53657276696365732049414D0F1201436C69656E742041626F6E6E656D656E740F0D02436C69656E74204A6177616C9000</t>
  </si>
  <si>
    <t>Length : 58(D) 3A(H) [3A]</t>
  </si>
  <si>
    <t>- Type of Command : SELECT ITEM [24]</t>
  </si>
  <si>
    <t>- presentation as a choice of data values if bit 1 = '1'</t>
  </si>
  <si>
    <t>- Length : 12(D) 0C(H) [0C]</t>
  </si>
  <si>
    <t>- Alpha Identifier : "Services IAM"</t>
  </si>
  <si>
    <t>Item Tag [0F]</t>
  </si>
  <si>
    <t>- Length : 18(D) 12(H) [12]</t>
  </si>
  <si>
    <t>- Text string of item : "Client Abonnement"</t>
  </si>
  <si>
    <t>- Text string of item : "Client Jawal"</t>
  </si>
  <si>
    <t>PC-&gt;ICC : A01400000F810301240082028281830100900101</t>
  </si>
  <si>
    <t>ICC-&gt;PC : 9192</t>
  </si>
  <si>
    <t>Item Identifier Tag [90]</t>
  </si>
  <si>
    <t>- Identifier of Item Chosen : 01</t>
  </si>
  <si>
    <t>PC-&gt;ICC : A012000092</t>
  </si>
  <si>
    <t>ICC-&gt;PC : D0818F8103012400820281820511436C69656E742041626F6E6E656D656E740F140153756976692020436F6E736F6D6D6174696F6E0F0802466964656C696F0F090352656368617267650F1E04811A01436F6E6669677572657220766F7472652074E96CE970686F6E650F150547616C65726965206465732053657276696365730F0F065365727669636520436C69656E749000</t>
  </si>
  <si>
    <t>Length : 143(D) 8F(H) [8F]</t>
  </si>
  <si>
    <t>- Length : 17(D) 11(H) [11]</t>
  </si>
  <si>
    <t>- Alpha Identifier : "Client Abonnement"</t>
  </si>
  <si>
    <t>- Length : 20(D) 14(H) [14]</t>
  </si>
  <si>
    <t>- Text string of item : "Suivi  Consommation"</t>
  </si>
  <si>
    <t>- Length : 8(D) 08(H) [08]</t>
  </si>
  <si>
    <t>- Text string of item : "Fidelio"</t>
  </si>
  <si>
    <t>- Text string of item : "Recharge"</t>
  </si>
  <si>
    <t>- Length : 30(D) 1E(H) [1E]</t>
  </si>
  <si>
    <t>- Text string of item : "Configurer votre tiliphone"</t>
  </si>
  <si>
    <t>- Length : 21(D) 15(H) [15]</t>
  </si>
  <si>
    <t>- Identifier of Item : 05</t>
  </si>
  <si>
    <t>- Text string of item : "Galerie des Services"</t>
  </si>
  <si>
    <t>- Identifier of Item : 06</t>
  </si>
  <si>
    <t>- Text string of item : "Service Client"</t>
  </si>
  <si>
    <t>PC-&gt;ICC : A01200003E</t>
  </si>
  <si>
    <t>ICC-&gt;PC : D03C810301250082028182850641697274656C8F100161697274656C2073657276696365738F0D0261697274656C206D6F6E65798F0803656E676C6973689000</t>
  </si>
  <si>
    <t>06</t>
  </si>
  <si>
    <t>8F</t>
  </si>
  <si>
    <t>6F</t>
  </si>
  <si>
    <t>3C = 0011 1100 = 60</t>
  </si>
  <si>
    <t>Type of command</t>
  </si>
  <si>
    <t>Command Qualifier</t>
  </si>
  <si>
    <t>Device Identity</t>
  </si>
  <si>
    <t>Airtel</t>
  </si>
  <si>
    <t>airtel services</t>
  </si>
  <si>
    <t>airtel money</t>
  </si>
  <si>
    <t>english</t>
  </si>
  <si>
    <t>PC-&gt;ICC : A012000045</t>
  </si>
  <si>
    <t>ICC-&gt;PC : D043810301240082028182050F61697274656C2073657276696365730F05014D4532550F0D025061746120746161726966610F09034275727564616E690F06044D616E20559000</t>
  </si>
  <si>
    <t>Length = 67</t>
  </si>
  <si>
    <t>4D</t>
  </si>
  <si>
    <t>Idenitifier Of item</t>
  </si>
  <si>
    <t>ME2Uå</t>
  </si>
  <si>
    <t>Pata taarifa</t>
  </si>
  <si>
    <t>Burudani</t>
  </si>
  <si>
    <t>Man U</t>
  </si>
  <si>
    <t xml:space="preserve">SELECT ITEM </t>
  </si>
  <si>
    <t>PC-&gt;ICC : A01200001A</t>
  </si>
  <si>
    <t>ICC-&gt;PC : D0188103012304820281820D090457656B612050494E110204059000</t>
  </si>
  <si>
    <t>4E</t>
  </si>
  <si>
    <t>Lengt</t>
  </si>
  <si>
    <t>Get INPUT</t>
  </si>
  <si>
    <t>PC-&gt;ICC : A012000038</t>
  </si>
  <si>
    <t>ICC-&gt;PC : D0368103012181820281020D2B0454756D61203132313231204B736873207A61204D653255206B776120313231323132313231323132313F9000</t>
  </si>
  <si>
    <t>2B</t>
  </si>
  <si>
    <t>7A</t>
  </si>
  <si>
    <t>Command detail tag</t>
  </si>
  <si>
    <t>Device identity</t>
  </si>
  <si>
    <t>Length = 02</t>
  </si>
  <si>
    <t>Time Unit</t>
  </si>
  <si>
    <t>Time Interval</t>
  </si>
  <si>
    <t>Contents: time unit used; minutes, seconds or tenths of seconds.</t>
  </si>
  <si>
    <t>'00' Minutes</t>
  </si>
  <si>
    <t>'01' Seconds</t>
  </si>
  <si>
    <t>'02' Tenths of seconds</t>
  </si>
  <si>
    <t>Contents: the length of time required, expressed in units.</t>
  </si>
  <si>
    <t>Coding: The time interval is coded in integer multiples of the time unit used. The range is from 1 unit to 255 units.</t>
  </si>
  <si>
    <t>The encoding is:</t>
  </si>
  <si>
    <t>- '01': 1 unit</t>
  </si>
  <si>
    <t>- '02': 2 units</t>
  </si>
  <si>
    <t>- : :</t>
  </si>
  <si>
    <t>- 'FF': 255 units</t>
  </si>
  <si>
    <t xml:space="preserve">Length </t>
  </si>
  <si>
    <t>Tuma 12121 Kshs za Me2U kwa 1212121212121?</t>
  </si>
  <si>
    <t>Display Text</t>
  </si>
  <si>
    <t>PC --&gt; ICC  : A0 12 00 00 3C</t>
  </si>
  <si>
    <t>PC &lt;-- ICC  : D0 3A 81 03 01 13 01 82 02 81 83 05 13 55 6A 75 6D 62 65 20 75 6E 61 74 75 6D 77 61 20 2E 2E 2E 06 07 91 52 74 33 00 80 01 0B 11 05 00 03 81 42 F7 00 00 08 4D 61 6E 75 6D 6C 69 6F 90 00</t>
  </si>
  <si>
    <t>6A</t>
  </si>
  <si>
    <t>0B</t>
  </si>
  <si>
    <t>F7</t>
  </si>
  <si>
    <t>(Y-1)+4 to</t>
  </si>
  <si>
    <t>(Y-1)+X+2</t>
  </si>
  <si>
    <t>Address Tag</t>
  </si>
  <si>
    <t>2 to (Y-1) +2</t>
  </si>
  <si>
    <t>Lenth (X)</t>
  </si>
  <si>
    <t>TON and NPI</t>
  </si>
  <si>
    <t>Dialling Number String</t>
  </si>
  <si>
    <t>Ujumbe unatumwa …</t>
  </si>
  <si>
    <t>Minimum Length of Respone</t>
  </si>
  <si>
    <t>Maximum Length of Respone</t>
  </si>
  <si>
    <t>SELECT MF 3F00</t>
  </si>
  <si>
    <t>PC --&gt; ICC  : A0 A4 00 00 02 3F 00</t>
  </si>
  <si>
    <t>PC &lt;-- ICC  : 9F 16</t>
  </si>
  <si>
    <t>PC --&gt; ICC  : A0 C0 00 00 16</t>
  </si>
  <si>
    <t>PC &lt;-- ICC  : 00 00 01 20 3F 00 01 00 00 00 00 00 09 9B 04 05 04 00 83 8A 83 8A 90 00</t>
  </si>
  <si>
    <t>SELECT DF 7F20(DF GSM)</t>
  </si>
  <si>
    <t>PC --&gt; ICC  : A0 A4 00 00 02 7F 20</t>
  </si>
  <si>
    <t>SELECT EF 6F38(EF SST)</t>
  </si>
  <si>
    <t>PC --&gt; ICC  : A0 A4 00 00 02 6F 38</t>
  </si>
  <si>
    <t>PC &lt;-- ICC  : 9F 0F</t>
  </si>
  <si>
    <t>PC --&gt; ICC  : A0 C0 00 00 0F</t>
  </si>
  <si>
    <t>PC &lt;-- ICC  : 00 00 00 0F 6F 38 04 00 14 F0 44 01 02 00 00 90 00</t>
  </si>
  <si>
    <t>PC --&gt; ICC  : A0 B0 00 00 0F</t>
  </si>
  <si>
    <t>PC &lt;-- ICC  : FF 3F FF 0F 0F 00 FF 33 00 0C 00 00 00 00 00 90 00</t>
  </si>
  <si>
    <t>CHECKING SUPPORTED BYTES FOR PHASE 2+ on EF SST</t>
  </si>
  <si>
    <t xml:space="preserve">Menu selection : </t>
  </si>
  <si>
    <t xml:space="preserve">   - Service Allocated</t>
  </si>
  <si>
    <t xml:space="preserve">   - Service Activated</t>
  </si>
  <si>
    <t xml:space="preserve">Proactive SIM : </t>
  </si>
  <si>
    <t>SELECT EF 6FAE(EF Phase)</t>
  </si>
  <si>
    <t>PC --&gt; ICC  : A0 A4 00 00 02 6F AE</t>
  </si>
  <si>
    <t>PC &lt;-- ICC  : 00 00 00 01 6F AE 04 00 04 F0 44 01 02 00 00 90 00</t>
  </si>
  <si>
    <t>PC --&gt; ICC  : A0 B0 00 00 01</t>
  </si>
  <si>
    <t>PC &lt;-- ICC  : 03 90 00</t>
  </si>
  <si>
    <t>CHECKING SUPPORTED BYTES FOR PHASE 2+ on EF PHASE</t>
  </si>
  <si>
    <t>SIM Phase = ME Supporting Phase 2+</t>
  </si>
  <si>
    <t>SELECT EF 6F7E(EF LOCI)</t>
  </si>
  <si>
    <t>PC --&gt; ICC  : A0 A4 00 00 02 6F 7E</t>
  </si>
  <si>
    <t>PC &lt;-- ICC  : 00 00 00 0B 6F 7E 04 00 11 F0 14 01 02 00 00 90 00</t>
  </si>
  <si>
    <t>PC --&gt; ICC  : A0 10 00 00 14 FF FF FF FF FF FF FF FF FF FF FF FF FF FF FF FF FF FF FF FF</t>
  </si>
  <si>
    <t>PC &lt;-- ICC  : 91 3E</t>
  </si>
  <si>
    <t>- - - - - - - - - - - - - - - - - - - - - - - - - - - - - - - - - - - - - - - - - - - - - - - - - - - - - - - - - - - - - - - - - - - - - - - - - - - - - - - - - - - - -</t>
  </si>
  <si>
    <t>PC --&gt; ICC  : A0 12 00 00 3E</t>
  </si>
  <si>
    <t>PC &lt;-- ICC  : D0 3C 81 03 01 25 00 82 02 81 82 85 06 41 69 72 74 65 6C 8F 10 01 61 69 72 74 65 6C 20 73 65 72 76 69 63 65 73 8F 0D 02 61 69 72 74 65 6C 20 6D 6F 6E 65 79 8F 08 03 65 6E 67 6C 69 73 68 90 00</t>
  </si>
  <si>
    <t>PROACTIVE SIM COMMAND TAG -  [D0]</t>
  </si>
  <si>
    <t>- Length : 3C</t>
  </si>
  <si>
    <t>Command details tag [81]</t>
  </si>
  <si>
    <t>- Length : 03</t>
  </si>
  <si>
    <t>- Command(number) : 01</t>
  </si>
  <si>
    <t xml:space="preserve">- Type of command : SET UP MENU [25] </t>
  </si>
  <si>
    <t>- Command(Qualifier) : 00</t>
  </si>
  <si>
    <t>Device identity tag [82]</t>
  </si>
  <si>
    <t>- Length : 02</t>
  </si>
  <si>
    <t>- Source device identity : SIM [81]</t>
  </si>
  <si>
    <t>- Destination device identity : ME [82]</t>
  </si>
  <si>
    <t>Alpha identifier tag [85]</t>
  </si>
  <si>
    <t>- Length : 06</t>
  </si>
  <si>
    <t>- Alpha(identifier) : 'Airtel'</t>
  </si>
  <si>
    <t>Item tag [8F]</t>
  </si>
  <si>
    <t>- Length : 10</t>
  </si>
  <si>
    <t>- Identifier of item : 01</t>
  </si>
  <si>
    <t>- Text string of item : 'airtel services'</t>
  </si>
  <si>
    <t>- Length : 0D</t>
  </si>
  <si>
    <t>- Identifier of item : 02</t>
  </si>
  <si>
    <t>- Text string of item : 'airtel money'</t>
  </si>
  <si>
    <t>- Length : 08</t>
  </si>
  <si>
    <t>- Identifier of item : 03</t>
  </si>
  <si>
    <t>- Text string of item : 'english'</t>
  </si>
  <si>
    <t>PC --&gt; ICC  : A0 14 00 00 0C 81 03 01 25 00 82 02 82 81 83 01 00</t>
  </si>
  <si>
    <t>PC &lt;-- ICC  : 90 00</t>
  </si>
  <si>
    <t>TERMINAL RESPONSE FROM  COMMAND</t>
  </si>
  <si>
    <t>Command Detail : 81 03 01 25 00</t>
  </si>
  <si>
    <t>Device Identities : 82 02 82 81</t>
  </si>
  <si>
    <t>Result tag [83]</t>
  </si>
  <si>
    <t>- Length : 01</t>
  </si>
  <si>
    <t>The command has been performed</t>
  </si>
  <si>
    <t>SELECT PREVIOUS PATH :</t>
  </si>
  <si>
    <t>SELECT MF</t>
  </si>
  <si>
    <t>SELECT DF GSM</t>
  </si>
  <si>
    <t>SELECT EF LOCI</t>
  </si>
  <si>
    <t>PC --&gt; ICC  : A0 C2 00 00 09 D3 07 82 02 01 81 90 01 01</t>
  </si>
  <si>
    <t>PC &lt;-- ICC  : 91 45</t>
  </si>
  <si>
    <t>MENU SELECTION TAG - Selecting 'airtel services' [D3]</t>
  </si>
  <si>
    <t>- Length : 07</t>
  </si>
  <si>
    <t>- Source device identity : Keypad [01]</t>
  </si>
  <si>
    <t>- Destination device identity : SIM [81]</t>
  </si>
  <si>
    <t>Item identifier tag [90]</t>
  </si>
  <si>
    <t>- Identifier of item chosen : 01</t>
  </si>
  <si>
    <t>PC --&gt; ICC  : A0 12 00 00 45</t>
  </si>
  <si>
    <t>PC &lt;-- ICC  : D0 43 81 03 01 24 00 82 02 81 82 05 0F 61 69 72 74 65 6C 20 73 65 72 76 69 63 65 73 0F 05 01 4D 45 32 55 0F 0D 02 50 61 74 61 20 74 61 61 72 69 66 61 0F 09 03 42 75 72 75 64 61 6E 69 0F 06 04 4D 61 6E 20 55 90 00</t>
  </si>
  <si>
    <t>- Length : 43</t>
  </si>
  <si>
    <t xml:space="preserve">- Type of command : SELECT ITEM [24] </t>
  </si>
  <si>
    <t>Alpha identifier tag [05]</t>
  </si>
  <si>
    <t>- Length : 0F</t>
  </si>
  <si>
    <t>- Alpha(identifier) : 'airtel services'</t>
  </si>
  <si>
    <t>Item tag [0F]</t>
  </si>
  <si>
    <t>- Length : 05</t>
  </si>
  <si>
    <t>- Text string of item : 'ME2U'</t>
  </si>
  <si>
    <t>- Text string of item : 'Pata taarifa'</t>
  </si>
  <si>
    <t>- Length : 09</t>
  </si>
  <si>
    <t>- Text string of item : 'Burudani'</t>
  </si>
  <si>
    <t>- Identifier of item : 04</t>
  </si>
  <si>
    <t>- Text string of item : 'Man U'</t>
  </si>
  <si>
    <t>PC --&gt; ICC  : A0 14 00 00 0F 81 03 01 24 00 82 02 82 81 83 01 00 90 01 01</t>
  </si>
  <si>
    <t>PC &lt;-- ICC  : 91 30</t>
  </si>
  <si>
    <t>TERMINAL RESPONSE FROM - Selecting 'ME2U' COMMAND</t>
  </si>
  <si>
    <t>Command Detail : 81 03 01 24 00</t>
  </si>
  <si>
    <t>PC --&gt; ICC  : A0 12 00 00 30</t>
  </si>
  <si>
    <t>PC &lt;-- ICC  : D0 2E 81 03 01 24 00 82 02 81 82 05 04 4D 45 32 55 0F 0D 01 54 75 6D 61 20 61 69 72 74 69 6D 65 0F 0E 02 42 61 64 69 6C 69 73 68 61 20 50 49 4E 90 00</t>
  </si>
  <si>
    <t>PROACTIVE SIM COMMAND TAG - - Selecting 'ME2U' [D0]</t>
  </si>
  <si>
    <t>- Length : 2E</t>
  </si>
  <si>
    <t>- Length : 04</t>
  </si>
  <si>
    <t>- Alpha(identifier) : 'ME2U'</t>
  </si>
  <si>
    <t>- Text string of item : 'Tuma airtime'</t>
  </si>
  <si>
    <t>- Length : 0E</t>
  </si>
  <si>
    <t>- Text string of item : 'Badilisha PIN'</t>
  </si>
  <si>
    <t>PC --&gt; ICC  : A0 14 00 00 0C 81 03 01 24 00 82 02 82 81 83 01 11</t>
  </si>
  <si>
    <t>PC --&gt; ICC  : A0 14 00 00 0F 81 03 01 24 00 82 02 82 81 83 01 00 90 01 02</t>
  </si>
  <si>
    <t>PC &lt;-- ICC  : 91 40</t>
  </si>
  <si>
    <t>TERMINAL RESPONSE FROM - Selecting 'Pata taarifa' COMMAND</t>
  </si>
  <si>
    <t>- Identifier of item chosen : 02</t>
  </si>
  <si>
    <t>PC --&gt; ICC  : A0 12 00 00 40</t>
  </si>
  <si>
    <t>PC &lt;-- ICC  : D0 3E 81 03 01 24 00 82 02 81 82 05 0C 50 61 74 61 20 74 61 61 72 69 66 61 0F 07 01 48 61 62 61 72 69 0F 08 02 4D 69 63 68 65 7A 6F 0F 12 03 48 75 64 75 6D 61 20 7A 61 20 6B 69 66 65 64 68 61 90 00</t>
  </si>
  <si>
    <t>PROACTIVE SIM COMMAND TAG - - Selecting 'Pata taarifa' [D0]</t>
  </si>
  <si>
    <t>- Length : 3E</t>
  </si>
  <si>
    <t>- Length : 0C</t>
  </si>
  <si>
    <t>- Alpha(identifier) : 'Pata taarifa'</t>
  </si>
  <si>
    <t>- Text string of item : 'Habari'</t>
  </si>
  <si>
    <t>- Text string of item : 'Michezo'</t>
  </si>
  <si>
    <t>- Length : 12</t>
  </si>
  <si>
    <t>- Text string of item : 'Huduma za kifedha'</t>
  </si>
  <si>
    <t>PC &lt;-- ICC  : 91 9B</t>
  </si>
  <si>
    <t>TERMINAL RESPONSE FROM - Selecting 'Habari' COMMAND</t>
  </si>
  <si>
    <t>PC --&gt; ICC  : A0 12 00 00 9B</t>
  </si>
  <si>
    <t>PC &lt;-- ICC  : D0 81 98 81 03 01 24 00 82 02 81 82 05 06 48 61 62 61 72 69 0F 19 01 56 69 64 6F 6B 65 7A 6F 20 76 79 61 20 68 61 62 61 72 69 20 6D 70 79 61 0F 16 02 48 61 62 61 72 69 20 7A 61 20 68 75 6D 75 20 6E 63 68 69 6E 69 0F 14 03 48 61 62 61 72 69 20 7A 61 20 6B 69 6D 61 74 61 69 66 61 0F 13 04 48 61 62 61 72 69 20 7A 61 20 62 69 61 73 68 61 72 61 0F 13 05 48 61 62 61 72 69 20 7A 61 20 62 75 72 75 64 61 6E 69 0F 12 06 48 61 62 61 72 69 20 7A 61 20 6D 69 63 68 65 7A 6F 90 00</t>
  </si>
  <si>
    <t>PROACTIVE SIM COMMAND TAG - - Selecting 'Habari' [D0]</t>
  </si>
  <si>
    <t>- Length : 98</t>
  </si>
  <si>
    <t>- Alpha(identifier) : 'Habari'</t>
  </si>
  <si>
    <t>- Length : 19</t>
  </si>
  <si>
    <t>- Text string of item : 'Vidokezo vya habari mpya'</t>
  </si>
  <si>
    <t>- Length : 16</t>
  </si>
  <si>
    <t>- Text string of item : 'Habari za humu nchini'</t>
  </si>
  <si>
    <t>- Length : 14</t>
  </si>
  <si>
    <t>- Text string of item : 'Habari za kimataifa'</t>
  </si>
  <si>
    <t>- Length : 13</t>
  </si>
  <si>
    <t>- Text string of item : 'Habari za biashara'</t>
  </si>
  <si>
    <t>- Identifier of item : 05</t>
  </si>
  <si>
    <t>- Text string of item : 'Habari za burudani'</t>
  </si>
  <si>
    <t>- Identifier of item : 06</t>
  </si>
  <si>
    <t>- Text string of item : 'Habari za michezo'</t>
  </si>
  <si>
    <t>PC &lt;-- ICC  : 91 39</t>
  </si>
  <si>
    <t>TERMINAL RESPONSE FROM - Selecting 'Vidokezo vya habari mpya' COMMAND</t>
  </si>
  <si>
    <t>PC --&gt; ICC  : A0 12 00 00 39</t>
  </si>
  <si>
    <t>PC &lt;-- ICC  : D0 37 81 03 01 13 01 82 02 81 83 05 13 55 6A 75 6D 62 65 20 75 6E 61 74 75 6D 77 61 20 2E 2E 2E 06 07 91 52 74 33 00 80 01 0B 0E 05 00 03 81 42 F7 00 00 05 68 6D 70 79 61 90 00</t>
  </si>
  <si>
    <t>PROACTIVE SIM COMMAND TAG - - Selecting 'Vidokezo vya habari mpya' [D0]</t>
  </si>
  <si>
    <t>- Length : 37</t>
  </si>
  <si>
    <t xml:space="preserve">- Type of command : SEND SHORT MESSAGE [13] </t>
  </si>
  <si>
    <t>- Command(Qualifier) : 01</t>
  </si>
  <si>
    <t>- Destination device identity : Network [83]</t>
  </si>
  <si>
    <t>- Alpha(identifier) : 'Ujumbe unatumwa ...'</t>
  </si>
  <si>
    <t>Address tag [06]</t>
  </si>
  <si>
    <t>- TON and NPI : [91]</t>
  </si>
  <si>
    <t xml:space="preserve">     - International number</t>
  </si>
  <si>
    <t xml:space="preserve">     - ISDN/telephone numbering plan</t>
  </si>
  <si>
    <t>- Dialling number : "254733000810"</t>
  </si>
  <si>
    <t>SMS TPDU tag [0B]</t>
  </si>
  <si>
    <t>: SMS SUBMIT</t>
  </si>
  <si>
    <t>: Reject an SMS same</t>
  </si>
  <si>
    <t>: field not present</t>
  </si>
  <si>
    <t>: Reply Path parameter is not set</t>
  </si>
  <si>
    <t>: TP-UD field contains only the short message</t>
  </si>
  <si>
    <t>: A status report is not requested</t>
  </si>
  <si>
    <t>: 00</t>
  </si>
  <si>
    <t>: - TON and NPI : [81]</t>
  </si>
  <si>
    <t xml:space="preserve">     - Unknown</t>
  </si>
  <si>
    <t xml:space="preserve">  - Dialling number : "247"</t>
  </si>
  <si>
    <t>: [00]</t>
  </si>
  <si>
    <t xml:space="preserve">  - the text is uncompressed</t>
  </si>
  <si>
    <t xml:space="preserve">  - Default alphabet</t>
  </si>
  <si>
    <t>: 05</t>
  </si>
  <si>
    <t>: "hmpya"</t>
  </si>
  <si>
    <t xml:space="preserve"> - (Hex) : 686D707961</t>
  </si>
  <si>
    <t>PC --&gt; ICC  : A0 14 00 00 0C 81 03 01 13 01 82 02 82 81 83 01 00</t>
  </si>
  <si>
    <t>Command Detail : 81 03 01 13 01</t>
  </si>
  <si>
    <t>PC --&gt; ICC  : A0 14 00 00 0F 81 03 01 24 00 82 02 82 81 83 01 00 90 01 04</t>
  </si>
  <si>
    <t>PC &lt;-- ICC  : 91 62</t>
  </si>
  <si>
    <t>TERMINAL RESPONSE FROM - Selecting 'Man U' COMMAND</t>
  </si>
  <si>
    <t>- Identifier of item chosen : 04</t>
  </si>
  <si>
    <t>PC --&gt; ICC  : A0 12 00 00 62</t>
  </si>
  <si>
    <t>PC &lt;-- ICC  : D0 60 81 03 01 24 00 82 02 81 82 05 05 4D 61 6E 20 55 0F 15 01 4D 69 6C 69 6F 20 79 61 20 73 69 6D 75 20 35 20 62 6F 72 61 0F 15 02 4D 69 6C 69 6F 20 79 61 20 5A 69 6B 69 20 35 20 62 6F 72 61 0F 0D 03 50 69 63 68 61 20 35 20 62 6F 72 61 0F 11 04 48 75 64 75 6D 61 20 79 61 20 68 61 62 61 72 69 90 00</t>
  </si>
  <si>
    <t>PROACTIVE SIM COMMAND TAG - - Selecting 'Man U' [D0]</t>
  </si>
  <si>
    <t>- Length : 60</t>
  </si>
  <si>
    <t>- Alpha(identifier) : 'Man U'</t>
  </si>
  <si>
    <t>- Length : 15</t>
  </si>
  <si>
    <t>- Text string of item : 'Milio ya simu 5 bora'</t>
  </si>
  <si>
    <t>- Text string of item : 'Milio ya Ziki 5 bora'</t>
  </si>
  <si>
    <t>- Text string of item : 'Picha 5 bora'</t>
  </si>
  <si>
    <t>- Length : 11</t>
  </si>
  <si>
    <t>- Text string of item : 'Huduma ya habari'</t>
  </si>
  <si>
    <t>PC &lt;-- ICC  : 91 3C</t>
  </si>
  <si>
    <t>TERMINAL RESPONSE FROM - Selecting 'Milio ya simu 5 bora' COMMAND</t>
  </si>
  <si>
    <t>PROACTIVE SIM COMMAND TAG - - Selecting 'Milio ya simu 5 bora' [D0]</t>
  </si>
  <si>
    <t>- Length : 3A</t>
  </si>
  <si>
    <t>: 08</t>
  </si>
  <si>
    <t>: "Manumlio"</t>
  </si>
  <si>
    <t xml:space="preserve"> - (Hex) : 4D616E756D6C696F</t>
  </si>
  <si>
    <t>Length(x)</t>
  </si>
  <si>
    <t>PC --&gt; ICC  : A0 12 00 00 0B</t>
  </si>
  <si>
    <t>PC &lt;-- ICC  : D0 09 81 03 01 26 01 82 02 81 82 90 00</t>
  </si>
  <si>
    <t xml:space="preserve">PROVIDE LOCAL INFORMATION </t>
  </si>
  <si>
    <t>Command Number</t>
  </si>
  <si>
    <t>Type Of command</t>
  </si>
  <si>
    <t>IMEI of the ME</t>
  </si>
  <si>
    <t>Type of Command</t>
  </si>
  <si>
    <t>1000 0001</t>
  </si>
  <si>
    <t>bit 1 = 1 high priority</t>
  </si>
  <si>
    <t>bit 8 = 1 wait for user to clear message</t>
  </si>
  <si>
    <t>Display</t>
  </si>
  <si>
    <t>0000 0100</t>
  </si>
  <si>
    <t>alphabet set</t>
  </si>
  <si>
    <t>bit 1 :</t>
  </si>
  <si>
    <t xml:space="preserve">bit 2: </t>
  </si>
  <si>
    <t>UCS2 alphabet</t>
  </si>
  <si>
    <t>SMS default alphabet</t>
  </si>
  <si>
    <t>Digits (0-9, *, #, and +) only</t>
  </si>
  <si>
    <t>bit 3 :</t>
  </si>
  <si>
    <t xml:space="preserve"> ME may echo user input on the display</t>
  </si>
  <si>
    <t>user input shall not be revealed in any way (see note)</t>
  </si>
  <si>
    <t>bit 4 :</t>
  </si>
  <si>
    <t xml:space="preserve"> user input to be in unpacked format</t>
  </si>
  <si>
    <t xml:space="preserve"> user input to be in SMS packed format</t>
  </si>
  <si>
    <t>bit 5 - 7 :</t>
  </si>
  <si>
    <t xml:space="preserve">bit 8: </t>
  </si>
  <si>
    <t>No help information available</t>
  </si>
  <si>
    <t>help information available</t>
  </si>
  <si>
    <t>GET INPUT,</t>
  </si>
  <si>
    <t>Textstring tag</t>
  </si>
  <si>
    <t>SS string tag</t>
  </si>
  <si>
    <t>Icon identifier</t>
  </si>
  <si>
    <t>Respone Length</t>
  </si>
  <si>
    <t>Weka PIN</t>
  </si>
  <si>
    <t>1E</t>
  </si>
  <si>
    <t>Default Text</t>
  </si>
  <si>
    <t>presentation type is not specified</t>
  </si>
  <si>
    <t>presentation type is specified in bit 2</t>
  </si>
  <si>
    <t>presentation as a choice of data values if bit 1 = '1'</t>
  </si>
  <si>
    <t>presentation as a choice of navigation options if bit 1 is '1'</t>
  </si>
  <si>
    <t>no selection preference</t>
  </si>
  <si>
    <t>selection using soft key preferred</t>
  </si>
  <si>
    <t>bit 4 - 7 :</t>
  </si>
  <si>
    <t>0000  0000'</t>
  </si>
  <si>
    <t>SEND SHORT MESSAGE;</t>
  </si>
  <si>
    <t>packing not required</t>
  </si>
  <si>
    <t>SMS packing by the ME required</t>
  </si>
  <si>
    <t xml:space="preserve">bit 1 :  </t>
  </si>
  <si>
    <t>bits 2-8</t>
  </si>
  <si>
    <t>Network</t>
  </si>
  <si>
    <t>9.2.3.1 TP-Message-Type-Indicator (TP-MTI)</t>
  </si>
  <si>
    <t>The TP-Message-Type-Indicator is a 2-bit field, located within bits no 0 and 1 of the first octet of all PDUs which can</t>
  </si>
  <si>
    <t>be given the following values:</t>
  </si>
  <si>
    <t>0</t>
  </si>
  <si>
    <t>1</t>
  </si>
  <si>
    <t>SMS-DELIVER (in the direction SC to MS)</t>
  </si>
  <si>
    <t>SMS-DELIVER REPORT (in the direction MS to SC)</t>
  </si>
  <si>
    <t>SMS-STATUS-REPORT (in the direction SC to MS)</t>
  </si>
  <si>
    <t>SMS-COMMAND (in the direction MS to SC)</t>
  </si>
  <si>
    <t>SMS-SUBMIT (in the direction MS to SC)</t>
  </si>
  <si>
    <t>SMS-SUBMIT-REPORT (in the direction SC to MS)</t>
  </si>
  <si>
    <t>bit 0</t>
  </si>
  <si>
    <t>Message type</t>
  </si>
  <si>
    <t>0000 0101</t>
  </si>
  <si>
    <t>9.2.3.25 TP-Reject-Duplicates (TP-RD)</t>
  </si>
  <si>
    <t>The TP-Reject-Duplicates is a 1 bit field located within bit 2 of the first octet of SMS-SUBMIT and has the following</t>
  </si>
  <si>
    <t>values.</t>
  </si>
  <si>
    <t>SC which has the same TP-MR and the same TP-DA as a previously submitted SM from</t>
  </si>
  <si>
    <t>the same OA.</t>
  </si>
  <si>
    <t>SC which has the same TP-MR and the same TP-DA as the previously submitted SM</t>
  </si>
  <si>
    <t>from the same OA. In this case the response returned by the SC is as specified in 9.2.3.6..</t>
  </si>
  <si>
    <t>9.2.3.3 TP-Validity-Period-Format (TP-VPF)</t>
  </si>
  <si>
    <t>The TP-Validity-Period-Format is a 2-bit field, located within bit no 3 and 4 of the first octet of SMS-SUBMIT, and to</t>
  </si>
  <si>
    <t>9.2.3.17 TP-Reply-Path (TP-RP)</t>
  </si>
  <si>
    <t>Please refer to annex D for details about the Reply procedures.</t>
  </si>
  <si>
    <t>9.2.3.23 TP-User-Data-Header-Indicator (TP-UDHI)</t>
  </si>
  <si>
    <t>The TP-User-Data-Header-Indicator is a 1 bit field within bit 6 of the first octet of the following six PDUs:</t>
  </si>
  <si>
    <t>- SMS-SUBMIT,</t>
  </si>
  <si>
    <t>- SMS-SUBMIT-REPORT,</t>
  </si>
  <si>
    <t>- SMS-DELIVER,</t>
  </si>
  <si>
    <t>- SMS-DELIVER-REPORT,</t>
  </si>
  <si>
    <t>- SMS-STATUS-REPORT,</t>
  </si>
  <si>
    <t>TP-UDHI has the following values.</t>
  </si>
  <si>
    <t>TP-MTI</t>
  </si>
  <si>
    <t>TP-RD</t>
  </si>
  <si>
    <t>TP-MR</t>
  </si>
  <si>
    <t>TP-DA</t>
  </si>
  <si>
    <t>TP-VPF</t>
  </si>
  <si>
    <t>TP-RP</t>
  </si>
  <si>
    <t>TP-UDHI</t>
  </si>
  <si>
    <t>TP-UD</t>
  </si>
  <si>
    <t>TP-SRR</t>
  </si>
  <si>
    <t>TP-PID</t>
  </si>
  <si>
    <t>TP-DCS</t>
  </si>
  <si>
    <t>TP-UDL</t>
  </si>
  <si>
    <t xml:space="preserve">Bit no. 2: </t>
  </si>
  <si>
    <t>Instruct the SC to accept an SMS-SUBMIT for an SM still held in the</t>
  </si>
  <si>
    <t>Instruct the SC to reject an SMS-SUBMIT for an SM still held in the</t>
  </si>
  <si>
    <t xml:space="preserve">bit4 </t>
  </si>
  <si>
    <t>bit3</t>
  </si>
  <si>
    <t xml:space="preserve"> TP-VP field not present</t>
  </si>
  <si>
    <t>TP-VP field present - relative format</t>
  </si>
  <si>
    <t>TP-VP field present - enhanced format</t>
  </si>
  <si>
    <t>TP-VP field present - absolute format</t>
  </si>
  <si>
    <t>Any unsupported value may be rejected by the SC by returning the "TP-VPF not supported" TP-FCS value in the SMS Submit Report for RP-Error.</t>
  </si>
  <si>
    <t>TP-Reply-Path parameter is not set in this SMS-SUBMIT/DELIVER</t>
  </si>
  <si>
    <t xml:space="preserve">Bit no 7: </t>
  </si>
  <si>
    <t>The TP-Reply-Path is a 1-bit field, located within bit no 7 of the first octet of both SMS-DELIVER and SMS-SUBMIT, and to be given the following values:</t>
  </si>
  <si>
    <t>TP-Reply-Path parameter is set in this SMS-SUBMIT/DELIVER</t>
  </si>
  <si>
    <t>SMS-COMMAND.</t>
  </si>
  <si>
    <t xml:space="preserve"> The TP-UD field contains only the short message</t>
  </si>
  <si>
    <t>The beginning of the TP-UD field contains a Header in addition to the short message.</t>
  </si>
  <si>
    <t xml:space="preserve">Bit no. 6 </t>
  </si>
  <si>
    <t>The TP-Status-Report-Request is a 1-bit field, located within bit no. 5 of the first octet of SMS-SUBMIT and</t>
  </si>
  <si>
    <t>SMS-COMMAND, and to be given the following values:</t>
  </si>
  <si>
    <t>Bit no. 5:</t>
  </si>
  <si>
    <t>A status report is requested</t>
  </si>
  <si>
    <t>A status report is not requested</t>
  </si>
  <si>
    <t>9.2.3.5 TP-Status-Report-Request (TP-SRR)</t>
  </si>
  <si>
    <t>9.2.3.8 TP-Destination-Address (TP-DA)</t>
  </si>
  <si>
    <t>The TP-Destination-Address field is formatted according to the formatting rules of address fields.</t>
  </si>
  <si>
    <t>The first ‘#’ encountered in TP-DA indicates where the address for SMSC routing purposes is terminated. Additional</t>
  </si>
  <si>
    <t>‘*’s or ‘#’s can be present in the following digits, and all these digits including the first ‘#’ are subaddress digits.</t>
  </si>
  <si>
    <t>9.2.3.12 TP-Validity-Period (TP-VP)</t>
  </si>
  <si>
    <t>9.2.3.12.1 TP-VP (Relative format)</t>
  </si>
  <si>
    <t>The TP-Validity-Period comprises 1 octet in integer representation, giving the length of the validity period, counted</t>
  </si>
  <si>
    <t>from when the SMS-SUBMIT is received by the SC.</t>
  </si>
  <si>
    <t>The representation of time is as follows:</t>
  </si>
  <si>
    <t>TP-MTI, TP-RD, TP-VPF TP-SRR, TP-UDHI, TP-RP</t>
  </si>
  <si>
    <t>TP PID</t>
  </si>
  <si>
    <t>TP-DCS, TP-VP</t>
  </si>
  <si>
    <t>TP-DCS (Bit 5, if set to 0, indicates the text is uncompressed), class 0, GSM 7 bit default aplhaber</t>
  </si>
  <si>
    <t>TP-MTI(bit 0 = 1 dan bit 1 = 0 = SMS SUBMIT), TP-RD(),  TP-VP (field not present), TP-SRR(A status report is not requested), TP-UDHI ( The TP-UD field contains only the short message ), TP-RP (TP-Reply-Path parameter is not set in this SMS-SUBMIT/DELIVER )</t>
  </si>
  <si>
    <t>Manumlio</t>
  </si>
  <si>
    <r>
      <t xml:space="preserve">TP-DA(81 = TON and NPI, bit 456 = 000 = unknow, bit  3 2 1 0 = 0 0 0 1 = ISDN/telephone numbering plan (E.164 [17]/E.163[18])). </t>
    </r>
    <r>
      <rPr>
        <sz val="11"/>
        <color rgb="FFFF0000"/>
        <rFont val="Calibri"/>
        <family val="2"/>
        <scheme val="minor"/>
      </rPr>
      <t>cek 9.1.2.5 Address fields</t>
    </r>
  </si>
  <si>
    <t>Data coding scheme  ('04'=8-bit default SMS)</t>
  </si>
  <si>
    <t xml:space="preserve">1). Data coding scheme, belum paham bagaimana fungsinya </t>
  </si>
  <si>
    <t>6.6.1 DISPLAY TEXT ........................................................................................................................................ 60</t>
  </si>
  <si>
    <t>6.6.2 GET INKEY .............................................................................................................................................. 60</t>
  </si>
  <si>
    <t>6.6.3 GET INPUT ............................................................................................................................................... 61</t>
  </si>
  <si>
    <t>6.6.4 MORE TIME ............................................................................................................................................. 61</t>
  </si>
  <si>
    <t>6.6.5 PLAY TONE .............................................................................................................................................. 62</t>
  </si>
  <si>
    <t>6.6.6 POLL INTERVAL ..................................................................................................................................... 62</t>
  </si>
  <si>
    <t>6.6.7 SET-UP MENU ......................................................................................................................................... 63</t>
  </si>
  <si>
    <t>6.6.8 SELECT ITEM .......................................................................................................................................... 64</t>
  </si>
  <si>
    <t>6.6.9 SEND SHORT MESSAGE ........................................................................................................................ 65</t>
  </si>
  <si>
    <t>6.6.10 SEND SS .................................................................................................................................................... 65</t>
  </si>
  <si>
    <t>6.6.11 SEND USSD .............................................................................................................................................. 66</t>
  </si>
  <si>
    <t>6.6.12 SET UP CALL ........................................................................................................................................... 66</t>
  </si>
  <si>
    <t>6.6.13 REFRESH .................................................................................................................................................. 67</t>
  </si>
  <si>
    <t>6.6.14 POLLING OFF .......................................................................................................................................... 67</t>
  </si>
  <si>
    <t>6.6.15 PROVIDE LOCAL INFORMATION........................................................................................................ 67</t>
  </si>
  <si>
    <t>6.6.16 SET UP EVENT LIST ............................................................................................................................... 68</t>
  </si>
  <si>
    <t>6.6.17 PERFORM CARD APDU ......................................................................................................................... 68</t>
  </si>
  <si>
    <t>6.6.18 POWER OFF CARD ................................................................................................................................. 68</t>
  </si>
  <si>
    <t>6.6.19 POWER ON CARD ................................................................................................................................... 68</t>
  </si>
  <si>
    <t>6.6.20 GET READER STATUS ........................................................................................................................... 69</t>
  </si>
  <si>
    <t>6.6.21 TIMER MANAGEMENT.......................................................................................................................... 69</t>
  </si>
  <si>
    <t>6.6.22 SET UP IDLE MODE TEXT .................................................................................................................... 70</t>
  </si>
  <si>
    <t>6.6.23 RUN AT COMMAND ............................................................................................................................... 70</t>
  </si>
  <si>
    <t>6.6.24 SEND DTMF COMMAND ....................................................................................................................... 70</t>
  </si>
  <si>
    <t>6.6.25 LANGUAGE NOTIFICATION ................................................................................................................. 71</t>
  </si>
  <si>
    <t>6.6.26 LAUNCH BROWSER ............................................................................................................................... 71</t>
  </si>
  <si>
    <t>6.6.27 OPEN CHANNEL ..................................................................................................................................... 72</t>
  </si>
  <si>
    <t>6.6.27.1 OPEN CHANNEL related to a CS bearer ............................................................................................ 72</t>
  </si>
  <si>
    <t>6.6.27.2 OPEN CHANNEL related to GPRS ..................................................................................................... 73</t>
  </si>
  <si>
    <t>6.6.27.X OPEN CHANNEL related to Default (network) Bearer ....................................................................... 74</t>
  </si>
  <si>
    <t>6.6.28 CLOSE CHANNEL ................................................................................................................................... 75</t>
  </si>
  <si>
    <t>6.6.29 RECEIVE DATA ....................................................................................................................................... 75</t>
  </si>
  <si>
    <t>6.6.30 SEND DATA ............................................................................................................................................. 76</t>
  </si>
  <si>
    <t>6.6.31 GET CHANNEL STATUS ........................................................................................................................ 76</t>
  </si>
  <si>
    <t>Dialling number string, OK Sesuai dengan data exel sheet airtel kenya. Di sweape</t>
  </si>
  <si>
    <t>TPUDL</t>
  </si>
  <si>
    <t>8 byte</t>
  </si>
  <si>
    <t>0000 0001</t>
  </si>
  <si>
    <t>A0A40000023F00A0A40000027F20A0A40000026F460054656C6B6F6D73656CFFFFFFFFFFFFFF</t>
  </si>
  <si>
    <t>A0C2000058D1560202838106069154529799990B4864038199F941F6001030713102023902700000340D00000000000000000000000000A0A40000023F00A0A40000027F20A0A40000026F460054656C6B6F6D73656CFFFFFFFFFFFFFF</t>
  </si>
  <si>
    <t>Create</t>
  </si>
  <si>
    <t>A0C2000058</t>
  </si>
  <si>
    <t>SMS-PP</t>
  </si>
  <si>
    <t xml:space="preserve"> 0000 1011'</t>
  </si>
  <si>
    <t>0110 0100'</t>
  </si>
  <si>
    <t>8199F9</t>
  </si>
  <si>
    <t>TP-OA</t>
  </si>
  <si>
    <t>F6</t>
  </si>
  <si>
    <t>00103071310202</t>
  </si>
  <si>
    <t>Address tag Length</t>
  </si>
  <si>
    <t>KIC</t>
  </si>
  <si>
    <t>KID</t>
  </si>
  <si>
    <t>TAR</t>
  </si>
  <si>
    <t>CNTR</t>
  </si>
  <si>
    <t>PCNTR</t>
  </si>
  <si>
    <t>CHL</t>
  </si>
  <si>
    <t>CPL</t>
  </si>
  <si>
    <t>SPI</t>
  </si>
  <si>
    <t>Length Data SMS-PP</t>
  </si>
  <si>
    <t>Dialling Number</t>
  </si>
  <si>
    <t>TP-MMS : No more messages are waiting for the MS in this SC</t>
  </si>
  <si>
    <t>TP-MTI  : SMS DELIVER (in the direction SC to MS)</t>
  </si>
  <si>
    <t>TP-SRI : A status report shall be returned to the SME</t>
  </si>
  <si>
    <t>bit 6</t>
  </si>
  <si>
    <t>bit 5</t>
  </si>
  <si>
    <t>bit 2</t>
  </si>
  <si>
    <t>bit 0 &amp; 1</t>
  </si>
  <si>
    <t>TP-UDHI : The beginning of the TP-UD field contains a Header in addition to the short message</t>
  </si>
  <si>
    <t xml:space="preserve">Time Stamp (Year, Month, Day,Hours, Minutes, Second, Time zone) </t>
  </si>
  <si>
    <t>0000 0010'</t>
  </si>
  <si>
    <t>8-bit data</t>
  </si>
  <si>
    <t>Bit 1 Bit 0 Message Class</t>
  </si>
  <si>
    <t>Bits 3 and 2 indicate the character set being used, as follows :</t>
  </si>
  <si>
    <t>Class 2 (U)SIM-specific message</t>
  </si>
  <si>
    <t>CPI = 70</t>
  </si>
  <si>
    <t>Command packet length</t>
  </si>
  <si>
    <t>Command header length</t>
  </si>
  <si>
    <t>Security Parameters Indication</t>
  </si>
  <si>
    <t>Key and algorithm Identifier for ciphering</t>
  </si>
  <si>
    <t>Key and algorithm Identifier for RC/CC/DS</t>
  </si>
  <si>
    <t>Toolkit Application Reference</t>
  </si>
  <si>
    <t>Counter</t>
  </si>
  <si>
    <t>Padding Counter</t>
  </si>
  <si>
    <t>TP-UDHL</t>
  </si>
  <si>
    <t>IEIa</t>
  </si>
  <si>
    <t>IEDLa</t>
  </si>
  <si>
    <t>A0C200005CD15A0202838106069154529799990B4C64038199F941F6001030713102023D02700000380D04000100000000689F2171CE24C617AA2F3ECDDADB24DC3F11134890EF244FBC44F24FBEFAA15EDD4948A5229B9EBFED184EBE0E6C6B3C</t>
  </si>
  <si>
    <t>SMS-PP DOWNLOAD [D1]</t>
  </si>
  <si>
    <t>Device Identity Tag [02]</t>
  </si>
  <si>
    <t>- Source Device Identity : NETWORK [83]</t>
  </si>
  <si>
    <t>Address Tag [06]</t>
  </si>
  <si>
    <t>- Length : 6(D) 06(H) [06]</t>
  </si>
  <si>
    <t>- TON and NPI : 91</t>
  </si>
  <si>
    <t>- ISDN/telephone numbering plan (E163/E164)</t>
  </si>
  <si>
    <t>- Dialling Number : "4525799999"</t>
  </si>
  <si>
    <t>SMS TPDU Tag [0B]</t>
  </si>
  <si>
    <t>- First Byte : [64]</t>
  </si>
  <si>
    <t>- TP-MTI : [00]</t>
  </si>
  <si>
    <t>- TP-MMS : [04]</t>
  </si>
  <si>
    <t>- TP-SRI : [20]</t>
  </si>
  <si>
    <t>- TP-UDHI : [40]</t>
  </si>
  <si>
    <t>- TP-OA : [8199F9]</t>
  </si>
  <si>
    <t>- TON and NPI : 81</t>
  </si>
  <si>
    <t>- Dialling Number : "999"</t>
  </si>
  <si>
    <t>- TP-PID : [41]</t>
  </si>
  <si>
    <t>- TP-DCS : [F6]</t>
  </si>
  <si>
    <t>- Class 2 (U)SIM-specific message</t>
  </si>
  <si>
    <t>- TP-SCTS : [00103071310202]</t>
  </si>
  <si>
    <t>- Year : 00</t>
  </si>
  <si>
    <t>- Month : 01</t>
  </si>
  <si>
    <t>- Day : 03</t>
  </si>
  <si>
    <t>- Hours : 17</t>
  </si>
  <si>
    <t>- Minutes : 13</t>
  </si>
  <si>
    <t>- Seconds : 20</t>
  </si>
  <si>
    <t xml:space="preserve">- TP-UD : </t>
  </si>
  <si>
    <t>- TP-UDHL : 2(D) 02(H) [02]</t>
  </si>
  <si>
    <t>- IEI : [70]</t>
  </si>
  <si>
    <t>- IEDL : 0(D) 00(H) [00]</t>
  </si>
  <si>
    <t>- CHL : 13(D) 0D(H) [0D]</t>
  </si>
  <si>
    <t>- SPI : [0400]</t>
  </si>
  <si>
    <t>- First Byte : [00000100]</t>
  </si>
  <si>
    <t>- No RC, CC or DS [00]</t>
  </si>
  <si>
    <t>- Ciphering [1]</t>
  </si>
  <si>
    <t>- No counter available (note 1) [00]</t>
  </si>
  <si>
    <t>- Reserved (set to zero and ignored by RE) [000]</t>
  </si>
  <si>
    <t>- Second Byte : [00000000]</t>
  </si>
  <si>
    <t>- No PoR reply to the Sending Entity (SE) [00]</t>
  </si>
  <si>
    <t>- No security applied to PoR response to SE [00]</t>
  </si>
  <si>
    <t>- PoR response shall not be ciphered [0]</t>
  </si>
  <si>
    <t>- PoR response shall be sent using SMS-DELIVER-REPORT [0]</t>
  </si>
  <si>
    <t>- Reserved (set to zero and ignored by RE) [00]</t>
  </si>
  <si>
    <t>- DES [01]</t>
  </si>
  <si>
    <t>- Key Index [00]</t>
  </si>
  <si>
    <t>- KID : [00]</t>
  </si>
  <si>
    <t>- Kid Byte : [00000000]</t>
  </si>
  <si>
    <t>- TAR : [000000]</t>
  </si>
  <si>
    <t>Mengindikasikan ada EF langsung berada di bawah direktori DF sebanyak 06 EF</t>
  </si>
  <si>
    <t xml:space="preserve">Envelope digunakan untuk transfer data dari dan ke SIM Application toolkit </t>
  </si>
  <si>
    <t>//DATA -  1</t>
  </si>
  <si>
    <t>9A806538409335D4713EB000</t>
  </si>
  <si>
    <t xml:space="preserve">D19049F9DB27BE951CA16058                                                                                                                                             </t>
  </si>
  <si>
    <t xml:space="preserve">A0DCC36DC46D5525906C6FD0DBE43EFC </t>
  </si>
  <si>
    <t xml:space="preserve">CEE8DB6DEA856EB44CF5990430151440 </t>
  </si>
  <si>
    <t>AAAAAAAAAAAAAAAAAAAAAAAAAAAAAAAA</t>
  </si>
  <si>
    <t>KI</t>
  </si>
  <si>
    <t>Key</t>
  </si>
  <si>
    <t>SAMA</t>
  </si>
  <si>
    <t>00007FFF3F0001000000000015B107070400838A838A000000000000000000000000</t>
  </si>
  <si>
    <t>000001453F00010000000000099B03060400838A838A</t>
  </si>
  <si>
    <t>A0A40000026F46</t>
  </si>
  <si>
    <t>A0D600001100726564746F756368FFFFFFFFFFFFFFFF</t>
  </si>
  <si>
    <t>KIC : 000102030405060700010203040506080001020304050607</t>
  </si>
  <si>
    <t>KID : 000102030405060700010203040506080001020304050607</t>
  </si>
  <si>
    <t>chipering</t>
  </si>
  <si>
    <t>A0A40000023F00A0A40000027F20A0A40000026F46A0D600001100726564746F756368FFFFFFFFFFFFFFFF</t>
  </si>
  <si>
    <t>algorithm know implicitly by both entities</t>
  </si>
  <si>
    <t>SPI : 04 00, KIC : 00, KID : 00</t>
  </si>
  <si>
    <t>OTA UPDATE SMS</t>
  </si>
  <si>
    <t>Length : 42(D) 2A(H) [2A]</t>
  </si>
  <si>
    <t>- Length : 28(D) 1C(H) [1C]</t>
  </si>
  <si>
    <t>- TP-SCTS : [71201251219002]</t>
  </si>
  <si>
    <t>- Year : 17</t>
  </si>
  <si>
    <t>- Month : 02</t>
  </si>
  <si>
    <t>- Day : 21</t>
  </si>
  <si>
    <t>- Hours : 15</t>
  </si>
  <si>
    <t>- Minutes : 12</t>
  </si>
  <si>
    <t>- Seconds : 09</t>
  </si>
  <si>
    <t>- TP-UDL : 13(D) 0D(H) [0D]</t>
  </si>
  <si>
    <t>- CPL : 64(D) 40(H) [40]</t>
  </si>
  <si>
    <t>- KIc : [00]</t>
  </si>
  <si>
    <t>- Kic Byte : [00000000]</t>
  </si>
  <si>
    <t>- Algorithm known implicitly by both entities [00]</t>
  </si>
  <si>
    <t>International</t>
  </si>
  <si>
    <t>SMS DELIVER (in the direction SC to MS)</t>
  </si>
  <si>
    <t>no more messages are waiting for the MS in this SC</t>
  </si>
  <si>
    <t>A status report will be returned to the SME</t>
  </si>
  <si>
    <t>the beginning of the TP UD field contains A Header in addition to the short message</t>
  </si>
  <si>
    <t>Unknown</t>
  </si>
  <si>
    <t>Time Zone : GM+20</t>
  </si>
  <si>
    <t>SIM Toolkit Security Headers</t>
  </si>
  <si>
    <t>Length : 98(D) 62(H) [62]</t>
  </si>
  <si>
    <t>- Length : 84(D) 54(H) [54]</t>
  </si>
  <si>
    <t>- TP-UDL : 69(D) 45(H) [45]</t>
  </si>
  <si>
    <t>- KIc : [05]</t>
  </si>
  <si>
    <t>- Kic Byte : [00000101]</t>
  </si>
  <si>
    <t>- Triple DES in outer-CBC mode using two different keys [01]</t>
  </si>
  <si>
    <t>- Data in ASCII : "]¾8GdûÈ_x001E_ÜMDDH~?Ò¶_x001E_¯éÁh©Ó!b W@­Á¹*V?_x0013_ÚLï,{üÕ]D §OÏ"</t>
  </si>
  <si>
    <t>DES</t>
  </si>
  <si>
    <t>Triple DES in outher CBC mode using two different keys</t>
  </si>
  <si>
    <t>SPI : 04 00, KIC : 05, KID : 00</t>
  </si>
  <si>
    <t xml:space="preserve"> no more messages are waiting for the MS in this SC</t>
  </si>
  <si>
    <t xml:space="preserve"> Time Zone : GM+20</t>
  </si>
  <si>
    <t>- KIc : [09]</t>
  </si>
  <si>
    <t>- Kic Byte : [00001001]</t>
  </si>
  <si>
    <t>- Triple DES in outer-CBC mode using three different keys [10]</t>
  </si>
  <si>
    <t xml:space="preserve"> A status report will be returned to the SME</t>
  </si>
  <si>
    <t>SPI : 04 00, KIC : 09, KID : 00</t>
  </si>
  <si>
    <t>Triple DES in outher CBC mode using three different keys</t>
  </si>
  <si>
    <t>- KIc : [0D]</t>
  </si>
  <si>
    <t>- Kic Byte : [00001101]</t>
  </si>
  <si>
    <t>- DES in ECB mode [11]</t>
  </si>
  <si>
    <t>- Data in ASCII : "MÞã¿_x0012_U_x0002_ìÐ±ò¶_x0005_Þa$éìtáÌ`µ¦PuÙÊï4W&gt;_x0007_{Í(IÖ×7ª"</t>
  </si>
  <si>
    <t>DES in ECB mode</t>
  </si>
  <si>
    <t>SPI : 04 00, KIC : 0D, KID : 00</t>
  </si>
  <si>
    <t xml:space="preserve"> Unknown</t>
  </si>
  <si>
    <t xml:space="preserve"> 8-bit data</t>
  </si>
  <si>
    <t xml:space="preserve"> SIM Toolkit Security Headers</t>
  </si>
  <si>
    <t>CHIPERING</t>
  </si>
  <si>
    <t>Proprietary Implementation</t>
  </si>
  <si>
    <t>DES in CBC mode</t>
  </si>
  <si>
    <t>- KIc : [03]</t>
  </si>
  <si>
    <t>- Kic Byte : [00000011]</t>
  </si>
  <si>
    <t>- proprietary Implementations [11]</t>
  </si>
  <si>
    <t>- Data in ASCII : "@@@@@_x0007_ ¤@@_x0002_?@ ¤@@_x0002_  ¤@@_x0002_oF Ö@@_x0011_@redtouchÿÿÿÿÿÿÿÿ@@@@@@@"</t>
  </si>
  <si>
    <t xml:space="preserve"> the beginning of the TP UD field contains A Header in addition to the short message</t>
  </si>
  <si>
    <t>Triple DES in outer CBC mode using two different keys</t>
  </si>
  <si>
    <t>- KIc : [07]</t>
  </si>
  <si>
    <t>- Kic Byte : [00000111]</t>
  </si>
  <si>
    <t>Triple DES in outer CBC mode using three different keys</t>
  </si>
  <si>
    <t>- KIc : [0B]</t>
  </si>
  <si>
    <t>- Kic Byte : [00001011]</t>
  </si>
  <si>
    <t>- KIc : [0F]</t>
  </si>
  <si>
    <t>- Kic Byte : [00001111]</t>
  </si>
  <si>
    <t>DES in CBC Mode</t>
  </si>
  <si>
    <t>Data in ASCII (Hex) : [000000000007A0A40000023F00A0A40000027F20A0A40000026F46A0D600001100726564746F756368FFFFFFFFFFFFFFFF00000000000000]</t>
  </si>
  <si>
    <t>Data in ASCII (Hex) :[5D8882BE384764FBC81E97DC4D4444487E983FD2B61EAFE9C16893A9D32162A05740ADC1B92A563F13DA4CEF2C9F7BFCD55D4485A0A74FCF]</t>
  </si>
  <si>
    <t>000000000007A0A40000023F00A0A40000027F20A0A40000026F46A0D600001100726564746F756368FFFFFFFFFFFFFFFF00000000000000</t>
  </si>
  <si>
    <t>5D8882BE384764FBC81E97DC4D4444487E983FD2B61EAFE9C16893A9D32162A05740ADC1B92A563F13DA4CEF2C9F7BFCD55D4485A0A74FCF</t>
  </si>
  <si>
    <t>Encrypt</t>
  </si>
  <si>
    <t>Decrypt</t>
  </si>
  <si>
    <t>Data in ASCII (Hex) : [5D8882BE384764FBC81E97DC4D4444487E983FD2B61EAFE9C16893A9D32162A05740ADC1B92A563F13DA4CEF2C9F7BFCD55D4485A0A74FCF]</t>
  </si>
  <si>
    <t>Data in ASCII (Hex) : [4DDEE3BF125502EC7F96D0B1F2B6897F059BDE6124E9EC939E74E19ACC60B5A65075D992CAEF949734573E077BCD28889D499A9CD6D737AA]</t>
  </si>
  <si>
    <t>[4DDEE3BF125502EC7F96D0B1F2B6897F059BDE6124E9EC939E74E19ACC60B5A65075D992CAEF949734573E077BCD28889D499A9CD6D737AA]</t>
  </si>
  <si>
    <t xml:space="preserve"> Data in ASCII (Hex) : [000000000007A0A40000023F00A0A40000027F20A0A40000026F46A0D600001100726564746F756368FFFFFFFFFFFFFFFF00000000000000]</t>
  </si>
  <si>
    <t>[000000000007A0A40000023F00A0A40000027F20A0A40000026F46A0D600001100726564746F756368FFFFFFFFFFFFFFFF00000000000000]</t>
  </si>
  <si>
    <t>Chipering</t>
  </si>
  <si>
    <t>AES</t>
  </si>
  <si>
    <t>AES in CBC Mode</t>
  </si>
  <si>
    <t>A0C2000013D111020283810606915452979999Error TP-DU</t>
  </si>
  <si>
    <t>- KIc : [06]</t>
  </si>
  <si>
    <t>- Kic Byte : [00000110]</t>
  </si>
  <si>
    <t>- AES [10]</t>
  </si>
  <si>
    <t>- Reserved [01]</t>
  </si>
  <si>
    <t xml:space="preserve"> International</t>
  </si>
  <si>
    <t>- KIc : [0A]</t>
  </si>
  <si>
    <t>- Kic Byte : [00001010]</t>
  </si>
  <si>
    <t>- Reserved [10]</t>
  </si>
  <si>
    <t>0400, 06, 00</t>
  </si>
  <si>
    <t>0400,0A,00</t>
  </si>
  <si>
    <t>- KIc : [0E]</t>
  </si>
  <si>
    <t>- Kic Byte : [00001110]</t>
  </si>
  <si>
    <t>- Reserved [11]</t>
  </si>
  <si>
    <t>0400,0E,00</t>
  </si>
  <si>
    <t xml:space="preserve"> SMS DELIVER (in the direction SC to MS)</t>
  </si>
  <si>
    <t>0000000000 07 A0A40000023F00A0A40000027F20A0A40000026F46A0D600001100726564746F756368FFFFFFFFFFFFFFFF 00000000000000</t>
  </si>
  <si>
    <t>  jika EFIMSI dan EFLOCI invalidate, ME merehabilitasi dua EF tersebut.</t>
  </si>
  <si>
    <t>5D 88 82 BE 38 47 64 FB C8 1E 97 DC 4D 44 44 48 7E 98 3F D2 B6 1E AF E9 C1 68 93 A9 D3 21 62 A0 57 40 AD C1 B9 2A 56 3F 13 DA 4C EF 2C 9F 7B FC D5 5D 44 85 A0 A7 4F CF</t>
  </si>
  <si>
    <t>SCV Cr</t>
  </si>
  <si>
    <t>01 00 00 00 00 07 A0 A4 00 00 02 3F 00 A0 A4 00 00 02 7F 20 A0 A4 00 00 02 6F 46 A0 D6 00 00 11 00 72 65 64 74 6F 75 63 68 FF FF FF FF FF FF FF FF 00 00 00 00 00 00 00</t>
  </si>
  <si>
    <t>010000000007A0A40000023F00A0A40000027F20A0A40000026F46A0D600001100726564746F756368FFFFFFFFFFFFFFFF00000000000000</t>
  </si>
  <si>
    <t>4D DE E3 BF 12 55 02 EC 7F 96 D0 B1 F2 B6 89 7F 05 9B DE 61 24 E9 EC 93 9E 74 E1 9A CC 60 B5 A6 50 75 D9 92 CA EF 94 97 34 57 3E 07 7B CD 28 88 9D 49 9A 9C D6 D7 37 AA</t>
  </si>
  <si>
    <t>00 00 00 00 00 07 A0 A4 00 00 02 3F 00 A0 A4 00 00 02 7F 20 A0 A4 00 00 02 6F 46 A0 D6 00 00 11 00 72 65 64 74 6F 75 63 68 FF FF FF FF FF FF FF FF 00 00 00 00 00 00 00</t>
  </si>
  <si>
    <t>First Byte : [00000100]</t>
  </si>
  <si>
    <t>TAR : [000000]</t>
  </si>
  <si>
    <t>A0C2000064D1620202838106069154529799990B5444038199F97FF6001030713102024502700000400F15000101000000B6B80392C80076CA1E445F6CE9E91DC507F55AB3578E41FCF66D1CC559B2FA2F4B2A6155E079DD112C75B05AAF0B015FC4CDD633A10CA980</t>
  </si>
  <si>
    <t>RC(Redudancy CEK), CRC, CRC 16</t>
  </si>
  <si>
    <t>Message</t>
  </si>
  <si>
    <t>B6B80392C80076CA1E445F6CE9E91DC507F55AB3578E41FCF66D1CC559B2FA2F4B2A6155E079DD112C75B05AAF0B015FC4CDD633A10CA980</t>
  </si>
  <si>
    <t>0000000004053C18A0A40000023F00A0A40000027F20A0A40000026F46A0D600001100726564746F756368FFFFFFFFFFFFFFFF0000000000</t>
  </si>
  <si>
    <t>0000000004</t>
  </si>
  <si>
    <t>3C18</t>
  </si>
  <si>
    <t>0000000000</t>
  </si>
  <si>
    <t>Padding</t>
  </si>
  <si>
    <t>Data Padding</t>
  </si>
  <si>
    <t>Data Message</t>
  </si>
  <si>
    <t>Redudancy Cek(RC)</t>
  </si>
  <si>
    <t>CRC</t>
  </si>
  <si>
    <t>CRC 16</t>
  </si>
  <si>
    <t>A0C2000064D1620202838106069154529799990B5464038199F941F6001030713102024502700000400F05000101000000F10DFCC74B90A838F98E0189557834368A74A5EFE3626271056CAD9B18221CE13CA40625D7C5822C4BCDDF6A2640709178F8F174AE0CDB8A</t>
  </si>
  <si>
    <t>Counter = 000</t>
  </si>
  <si>
    <t>tar 0000</t>
  </si>
  <si>
    <t>F10DFCC74B90A838F98E0189557834368A74A5EFE3626271056CAD9B18221CE13CA40625D7C5822C4BCDDF6A2640709178F8F174AE0CDB8A</t>
  </si>
  <si>
    <t>01 00 00 00 00 05 9E 46 A0 A4 00 00 02 3F 00 A0 A4 00 00 02 7F 20 A0 A4 00 00 02 6F 46 A0 D6 00 00 11 00 72 65 64 74 6F 75 63 68 FF FF FF FF FF FF FF FF 00 00 00 00 00</t>
  </si>
  <si>
    <t>Decrypt SCV</t>
  </si>
  <si>
    <t>0000000000059E46A0A40000023F00A0A40000027F20A0A40000026F46A0D600001100726564746F756368FFFFFFFFFFFFFFFF0000000000</t>
  </si>
  <si>
    <t>Telco</t>
  </si>
  <si>
    <t>SCV</t>
  </si>
  <si>
    <t xml:space="preserve">counter </t>
  </si>
  <si>
    <t>00B000</t>
  </si>
  <si>
    <t>3</t>
  </si>
  <si>
    <t>A0C2000064D1620202838106069154529799990B5464038199F941F6001030713102024502700000400F0500010100B00020B971160442A70C903D40A01BE97EED1A2D976BD81EC35D94CFF1EB4BE19D16A98EFC8D8C59A8FF82D93511EFF8B7202CB2120743EDB5DB</t>
  </si>
  <si>
    <t>encrrypt</t>
  </si>
  <si>
    <t>20B971160442A70C903D40A01BE97EED1A2D976BD81EC35D94CFF1EB4BE19D16A98EFC8D8C59A8FF82D93511EFF8B7202CB2120743EDB5DB</t>
  </si>
  <si>
    <t>Decryp</t>
  </si>
  <si>
    <t>01 00 00 00 00 05 8D BA A0 A4 00 00 02 3F 00 A0 A4 00 00 02 7F 20 A0 A4 00 00 02 6F 46 A0 D6 00 00 11 00 72 65 64 74 6F 75 63 68 FF FF FF FF FF FF FF FF 00 00 00 00 00</t>
  </si>
  <si>
    <t>RC/CC/DS</t>
  </si>
  <si>
    <t>Chipering, DES, DES in CBC Mode, RC, Alghoritm implicitly By both Entities, TAR '00B010, Counter 3</t>
  </si>
  <si>
    <t>A0C2000064D1620202838106069154529799990B5464038199F941F600103071310202450270000040110500010000B010FFBC768F52C93CAF1D0E471BB14D3B318BEC3673425397C12701F14AFF6EE91345C2B28F5BD2886877F1655AA7BAC9D607C4098430860114</t>
  </si>
  <si>
    <t>FFBC768F52C93CAF1D0E471BB14D3B318BEC3673425397C12701F14AFF6EE91345C2B28F5BD2886877F1655AA7BAC9D607C4098430860114</t>
  </si>
  <si>
    <t>0000000000 03 E3689DCF A0A40000023F00A0A40000027F20A0A40000026F46A0D600001100726564746F756368FFFFFFFFFFFFFFFF000000</t>
  </si>
  <si>
    <t>01 00 00 00 00 03 E3 68 9D CF A0 A4 00 00 02 3F 00 A0 A4 00 00 02 7F 20 A0 A4 00 00 02 6F 46 A0 D6 00 00 11 00 72 65 64 74 6F 75 63 68 FF FF FF FF FF FF FF FF 00 00 00</t>
  </si>
  <si>
    <t>di counter 1 data tidak mau berubah, di 3 berubah ?</t>
  </si>
  <si>
    <t>jawaban : ini dikarenakan counternya tidak disetting, harusnya agar counter berubah maka harus di setting available</t>
  </si>
  <si>
    <t>A0C2000064D1620202838106069154529799990B5464038199F941F600103071310202450270000040110D00010000B00050D298B694E69A09B0ED26CF8921881410CA63C84F4DAA5C988AE22ED79E9BF553D6E766375FFF1BCB2F7CFEC975AA1A3639F58D732844F3</t>
  </si>
  <si>
    <t>Chipering, DES, DES in CBC Mode, RC, Alghoritm implicitly By both Entities, TAR '00B010, Counter 20,  counter : counter available</t>
  </si>
  <si>
    <t>50D298B694E69A09B0ED26CF8921881410CA63C84F4DAA5C988AE22ED79E9BF553D6E766375FFF1BCB2F7CFEC975AA1A3639F58D732844F3</t>
  </si>
  <si>
    <t>Dec</t>
  </si>
  <si>
    <t>0000000014 03 049ED1E3  A0A40000023F00A0A40000027F20A0A40000026F46A0D600001100726564746F756368FFFFFFFFFFFFFFFF 000000</t>
  </si>
  <si>
    <t>01 00 00 00 14 03 04 9E D1 E3 A0 A4 00 00 02 3F 00 A0 A4 00 00 02 7F 20 A0 A4 00 00 02 6F 46 A0 D6 00 00 11 00 72 65 64 74 6F 75 63 68 FF FF FF FF FF FF FF FF 00 00 00</t>
  </si>
  <si>
    <t>1387F6838855EF1872D8C5AE9CF91553AFD0735BCFBDA514B12313AB34C60648FDCBC1F0F9965464EF560D2CCBBB64510DB842BB86B4DE0D</t>
  </si>
  <si>
    <t>A0C2000064D1620202838106069154529799990B5464038199F941F600103071310202450270000040110D00010500B0001387F6838855EF1872D8C5AE9CF91553AFD0735BCFBDA514B12313AB34C60648FDCBC1F0F9965464EF560D2CCBBB64510DB842BB86B4DE0D</t>
  </si>
  <si>
    <t>0000000014 03 6F5F8D68 A0A40000023F00A0A40000027F20A0A40000026F46A0D600001100726564746F756368FFFFFFFFFFFFFFFF000000</t>
  </si>
  <si>
    <t>A0C2000064D1620202838106069154529799990B5464038199F941F6001030713102024502700000400F0D00010100B000443E29F8C31CA7153988AEB04A4D9988E093D8691CE9ACC33BA79FC33EEABA09BC44B2358BEC392CD7930495A6D145D061E7ED5B68FF5639</t>
  </si>
  <si>
    <t>443E29F8C31CA7153988AEB04A4D9988E093D8691CE9ACC33BA79FC33EEABA09BC44B2358BEC392CD7930495A6D145D061E7ED5B68FF5639</t>
  </si>
  <si>
    <t>Encryp</t>
  </si>
  <si>
    <t>Chipering, DES, DES in CBC Mode, RC, CRC, CRC 16, TAR '00B010, Counter 20,  counter : counter available, SPI : '0D 00, KIC : 01, KID : 01</t>
  </si>
  <si>
    <t>Chipering, DES, DES in CBC Mode, RC, CRC, CRC 32 TAR '00B010, Counter 20,  counter : counter available, SPI : '0D 00, KIC : 01, KID : 05</t>
  </si>
  <si>
    <t>A0C2000064D1620202838106069154529799990B5464038199F941F6001030713102024502700000400D0D00010900B000CBED37C97FC660811C47CECAC84156CB331379A7BD08173F51C2E28FFAFB31EB33786243DA59676C5462DB314925BBCD709911689D9C7FA1</t>
  </si>
  <si>
    <t>CBED37C97FC660811C47CECAC84156CB331379A7BD08173F51C2E28FFAFB31EB33786243DA59676C5462DB314925BBCD709911689D9C7FA1</t>
  </si>
  <si>
    <t>Chipering, DES, DES in CBC Mode, RC, CRC, Reserved, TAR '00B010, Counter 20,  counter : counter available, SPI : '0D 00, KIC : 01, KID : 09</t>
  </si>
  <si>
    <t>0000000014 07 A0A40000023F00A0A40000027F20A0A40000026F46A0D600001100726564746F756368FFFFFFFFFFFFFFFF00000000000000</t>
  </si>
  <si>
    <t>Encry</t>
  </si>
  <si>
    <t>A0C200002CD12A0202838106069154529799990B1C64038199F941F6001030713102020D0270000040110D00010300B000</t>
  </si>
  <si>
    <t>Chipering, DES, DES in CBC Mode, RC, CRC, Propietary implementation, TAR '00B010, Counter 20,  counter : counter available, SPI : '0D 00, KIC : 01, KID : 03</t>
  </si>
  <si>
    <t>Data hilang sebagian, mungkin karena tools masih tahap developer</t>
  </si>
  <si>
    <t>01 00 00 00 14 07 A0 A4 00 00 02 3F 00 A0 A4 00 00 02 7F 20 A0 A4 00 00 02 6F 46 A0 D6 00 00 11 00 72 65 64 74 6F 75 63 68 FF FF FF FF FF FF FF FF 00 00 00 00 00 00 00</t>
  </si>
  <si>
    <t>DEC</t>
  </si>
  <si>
    <t>A0C200006CD16A0202838106069154529799990B5C64038199F941F6001030713102024D0270000048150E00010000B000201FF0814B597084AD696EC753EC3BEC22E75652859A3317D901A2ACFA1FB5413D22F18B38701782C6E1B89A4432A161A9CFAA7B744E1BDA9EA462837BE496D0</t>
  </si>
  <si>
    <t>Chipering, DES, DES in CBC Mode, Cryptographic cheksum,  Alghoritm implicitly By both Entities, TAR '00B010, Counter 20,  counter : counter available, SPI : '0E 00, KIC : 01, KID : 00</t>
  </si>
  <si>
    <t>201FF0814B597084AD696EC753EC3BEC22E75652859A3317D901A2ACFA1FB5413D22F18B38701782C6E1B89A4432A161A9CFAA7B744E1BDA9EA462837BE496D0</t>
  </si>
  <si>
    <t>0000000014 07 A65DFE7B517F3B45 A0A40000023F00A0A40000027F20A0A40000026F46A0D600001100726564746F756368FFFFFFFFFFFFFFFF00000000000000</t>
  </si>
  <si>
    <t>A0C200006CD16A0202838106069154529799990B5C64038199F941F6001030713102024D0270000048150E00010100B000E0D4EF6B5C4FAF5076A3ADE1A78235316CCC53520B05C52940D320DEED624E6E359BD3817F1CF4629D40D7C932E3DEB92D57D040CF63E9311A60E8CD4FFB8EE2</t>
  </si>
  <si>
    <t>E0D4EF6B5C4FAF5076A3ADE1A78235316CCC53520B05C52940D320DEED624E6E359BD3817F1CF4629D40D7C932E3DEB92D57D040CF63E9311A60E8CD4FFB8EE2</t>
  </si>
  <si>
    <t>0000000014 07 254BD92F60CF4D8C A0A40000023F00A0A40000027F20A0A40000026F46A0D600001100726564746F756368FFFFFFFFFFFFFFFF00000000000000</t>
  </si>
  <si>
    <t>Chipering, DES, DES in CBC Mode, Cryptographic cheksum, DES, DES in CBC Mode, TAR '00B010, Counter 20,  counter : counter available, SPI : '0E 00, KIC : 01, KID : 01</t>
  </si>
  <si>
    <t>01 00 00 00 14 07 25 4B D9 2F 60 CF 4D 8C A0 A4 00 00 02 3F 00 A0 A4 00 00 02 7F 20 A0 A4 00 00 02 6F 46 A0 D6 00 00 11 00 72 65 64 74 6F 75 63 68 FF FF FF FF FF FF FF FF 00 00 00 00 00 00 00</t>
  </si>
  <si>
    <t>64 byte</t>
  </si>
  <si>
    <t>A0C200006CD16A0202838106069154529799990B5C64038199F941F6001030713102024D0270000048150E00010500B00019D3EAAD73D9299C5C1509749E482D456ACC5963CAA7C3C754C1A3971FA0874A33E3333CBBAE37E4D36F34D66B9444DC68D69205607279B766AD7E5C28363599</t>
  </si>
  <si>
    <t>Chipering, DES, DES in CBC Mode, Cryptographic cheksum, DES, Triple  DES in CBC Mode, using two different key TAR '00B010, Counter 20,  counter : counter available, SPI : '0E 00, KIC : 01, KID : 05</t>
  </si>
  <si>
    <t>19D3EAAD73D9299C5C1509749E482D456ACC5963CAA7C3C754C1A3971FA0874A33E3333CBBAE37E4D36F34D66B9444DC68D69205607279B766AD7E5C28363599</t>
  </si>
  <si>
    <t>01 00 00 00 14 07 A3 7F 8E 6E 40 62 F0 D4 A0 A4 00 00 02 3F 00 A0 A4 00 00 02 7F 20 A0 A4 00 00 02 6F 46 A0 D6 00 00 11 00 72 65 64 74 6F 75 63 68 FF FF FF FF FF FF FF FF 00 00 00 00 00 00 00</t>
  </si>
  <si>
    <t>A0C200006CD16A0202838106069154529799990B5C64038199F941F6001030713102024D0270000048150E00010900B000A3B691406814F1FF1E5F4626F06B868A07E518B44D608E856C74B7C3682A50E1BFE68DAAC574A89DB4E58830E39FD2B621863A3C352F34C1C7F89E928A3A2385</t>
  </si>
  <si>
    <t>A3B691406814F1FF1E5F4626F06B868A07E518B44D608E856C74B7C3682A50E1BFE68DAAC574A89DB4E58830E39FD2B621863A3C352F34C1C7F89E928A3A2385</t>
  </si>
  <si>
    <t>Chipering, DES, DES in CBC Mode, Cryptographic cheksum, DES, Triple  DES in CBC Mode, using three different key TAR '00B010, Counter 20,  counter : counter available, SPI : '0E 00, KIC : 01, KID : 05</t>
  </si>
  <si>
    <t>0000000014 07 E121217EC99B34E0 A0A40000023F00A0A40000027F20A0A40000026F46A0D600001100726564746F756368FFFFFFFFFFFFFFFF00000000000000</t>
  </si>
  <si>
    <t>A0C200006CD16A0202838106069154529799990B5C64038199F941F6001030713102024D0270000048150600011D00B0107D8DB2D9F514016DA78C8EA108409B8BADCE05AF594EE8C371118BB24AEABFC4011D9DAA6B3FD3B8EACAD819DF8AD276D4F9A4E3309F7EA2D3E8C5E28073A003</t>
  </si>
  <si>
    <t>Chipering, DES, DES in CBC Mode, Cryptographic cheksum, DES,  DES in CBC Mode, using three different key TAR '00B010, Counter 20,  counter : counter available, SPI : '0E 00, KIC : 01, KID : 05</t>
  </si>
  <si>
    <t>7D8DB2D9F514016DA78C8EA108409B8BADCE05AF594EE8C371118BB24AEABFC4011D9DAA6B3FD3B8EACAD819DF8AD276D4F9A4E3309F7EA2D3E8C5E28073A003</t>
  </si>
  <si>
    <t>0000000000 07 A5173AD5957B4370A0 A40000023F00A0A40000027F20A0A40000026F46A0D600001100726564746F756368FFFFFFFFFFFFFFFF00000000000000</t>
  </si>
  <si>
    <t>Chipering, DES, DES in CBC Mode, Cryptographic cheksum, DES,  DES in CBC Mode, using three different key TAR '00B010, Counter 20,  counter : not counter available, SPI : '0E 00, KIC : 01, KID : 05</t>
  </si>
  <si>
    <t>A0C200006CD16A0202838106069154529799990B5C64038199F941F6001030713102024D0270000048150E00011D00B010E9F524F214DB937BA1E73022585F6250820B937C22E574660433214498A2BF1D7F6F00EFBC9C707D243BC69C2F4B720AD3F32DAF9E382053DFDA82CE46734703</t>
  </si>
  <si>
    <t>E9F524F214DB937BA1E73022585F6250820B937C22E574660433214498A2BF1D7F6F00EFBC9C707D243BC69C2F4B720AD3F32DAF9E382053DFDA82CE46734703</t>
  </si>
  <si>
    <t>000000000A 07 A5173AD5957B4370 A0A40000023F00A0A40000027F20A0A40000026F46A0D600001100726564746F756368FFFFFFFFFFFFFFFF00000000000000</t>
  </si>
  <si>
    <t>EF SMS</t>
  </si>
  <si>
    <t>EF MSISDN</t>
  </si>
  <si>
    <t>EF SDN</t>
  </si>
  <si>
    <t>EF EXT1</t>
  </si>
  <si>
    <t>EF EXT2</t>
  </si>
  <si>
    <t>EF EXT 3</t>
  </si>
  <si>
    <t>EF SMSR</t>
  </si>
  <si>
    <t>EF BDN</t>
  </si>
  <si>
    <t>CHV2/ADM</t>
  </si>
  <si>
    <t>EF CMI</t>
  </si>
  <si>
    <t>Activate</t>
  </si>
  <si>
    <t>Deactivate</t>
  </si>
  <si>
    <t>PIN2</t>
  </si>
  <si>
    <t>PIN/ADM</t>
  </si>
  <si>
    <t>PIN</t>
  </si>
  <si>
    <t>EF KC</t>
  </si>
  <si>
    <t>EF PBR</t>
  </si>
  <si>
    <t>Content Of Files at The USIM ADF (Application DF) Level</t>
  </si>
  <si>
    <t>SFI</t>
  </si>
  <si>
    <t>EF LI</t>
  </si>
  <si>
    <t>EF IMSI</t>
  </si>
  <si>
    <t>EF Keys</t>
  </si>
  <si>
    <t>EF KeysPS</t>
  </si>
  <si>
    <t>EF PLMNwACT</t>
  </si>
  <si>
    <t>EF HPPLMN</t>
  </si>
  <si>
    <t>EF ACMmax</t>
  </si>
  <si>
    <t>PIN/PIN2(fixed during administrative management)</t>
  </si>
  <si>
    <t>3 byte</t>
  </si>
  <si>
    <t>EF UST</t>
  </si>
  <si>
    <t>EF ACM</t>
  </si>
  <si>
    <t>EF GID1</t>
  </si>
  <si>
    <t>EF GID2</t>
  </si>
  <si>
    <t>5byte</t>
  </si>
  <si>
    <t>2nbyte</t>
  </si>
  <si>
    <t>EF ACC</t>
  </si>
  <si>
    <t>2byte</t>
  </si>
  <si>
    <t>EF FPLMN</t>
  </si>
  <si>
    <t>EF Loci</t>
  </si>
  <si>
    <t>4+X byte</t>
  </si>
  <si>
    <t>EF CBMID</t>
  </si>
  <si>
    <t>EF ECC</t>
  </si>
  <si>
    <t>X+4 Byte</t>
  </si>
  <si>
    <t>EF CBMIR</t>
  </si>
  <si>
    <t>EF PSLOCI</t>
  </si>
  <si>
    <t>176byte</t>
  </si>
  <si>
    <t>PIN/ADM(fixed during administrative management)</t>
  </si>
  <si>
    <t>28+Y byte</t>
  </si>
  <si>
    <t>2+X Byte</t>
  </si>
  <si>
    <t>X+14 byte</t>
  </si>
  <si>
    <t>13 byte</t>
  </si>
  <si>
    <t>EF EXT3</t>
  </si>
  <si>
    <t>13byte</t>
  </si>
  <si>
    <t>30byte</t>
  </si>
  <si>
    <t>EF ICI</t>
  </si>
  <si>
    <t>X+28 byte</t>
  </si>
  <si>
    <t>EF OCI</t>
  </si>
  <si>
    <t>X+27 byte</t>
  </si>
  <si>
    <t>EF ICT</t>
  </si>
  <si>
    <t>EF OCT</t>
  </si>
  <si>
    <t>EF EXT5</t>
  </si>
  <si>
    <t>EF CCP2</t>
  </si>
  <si>
    <t>X &gt;= 15</t>
  </si>
  <si>
    <t>EF eMLPP</t>
  </si>
  <si>
    <t>EF AAeM</t>
  </si>
  <si>
    <t>1byte</t>
  </si>
  <si>
    <t>EF Hiddenkey</t>
  </si>
  <si>
    <t>4byte</t>
  </si>
  <si>
    <t>X+15byte</t>
  </si>
  <si>
    <t>EF EXT4</t>
  </si>
  <si>
    <t>X+1byte</t>
  </si>
  <si>
    <t>EF EST</t>
  </si>
  <si>
    <t>X&gt;=1</t>
  </si>
  <si>
    <t>EF ACL</t>
  </si>
  <si>
    <t>X&gt;1</t>
  </si>
  <si>
    <t>EF DCK</t>
  </si>
  <si>
    <t>16 byte</t>
  </si>
  <si>
    <t>EF CNL</t>
  </si>
  <si>
    <t>EF START-HFN</t>
  </si>
  <si>
    <t>6 Byte</t>
  </si>
  <si>
    <t>EF THRESHOLD</t>
  </si>
  <si>
    <t>3 Byte</t>
  </si>
  <si>
    <t>EF OPLMNwACT</t>
  </si>
  <si>
    <t>n&gt;=8</t>
  </si>
  <si>
    <t>EF HPLMNwACT</t>
  </si>
  <si>
    <t>5n(n&gt;=1)byte</t>
  </si>
  <si>
    <t>EF ARR</t>
  </si>
  <si>
    <t>X byte (X&gt;0)</t>
  </si>
  <si>
    <t>EF NETPAR</t>
  </si>
  <si>
    <t>X&gt;=46</t>
  </si>
  <si>
    <t>EF PNN</t>
  </si>
  <si>
    <t>X&gt;=3</t>
  </si>
  <si>
    <t xml:space="preserve">EF OPL </t>
  </si>
  <si>
    <t>1A</t>
  </si>
  <si>
    <t>Conditional</t>
  </si>
  <si>
    <t>X&gt;=8</t>
  </si>
  <si>
    <t>EF MBDN</t>
  </si>
  <si>
    <t>X+14byte</t>
  </si>
  <si>
    <t>EF EXT 6</t>
  </si>
  <si>
    <t>EF MBI</t>
  </si>
  <si>
    <t>X&gt;=4</t>
  </si>
  <si>
    <t>EF MWIS</t>
  </si>
  <si>
    <t>X&gt;=5</t>
  </si>
  <si>
    <t>EF CFIS</t>
  </si>
  <si>
    <t>EF EXT7</t>
  </si>
  <si>
    <t>EF SPDI</t>
  </si>
  <si>
    <t>xbyte</t>
  </si>
  <si>
    <t>EF MMSN</t>
  </si>
  <si>
    <t>4+Xbyte</t>
  </si>
  <si>
    <t>EF EXT8</t>
  </si>
  <si>
    <t>X+2byte</t>
  </si>
  <si>
    <t>EF MMSICP</t>
  </si>
  <si>
    <t>EF MMSUP</t>
  </si>
  <si>
    <t>X byte</t>
  </si>
  <si>
    <t>EF MMSUCP</t>
  </si>
  <si>
    <t>EF NIA</t>
  </si>
  <si>
    <t>X+1 byte</t>
  </si>
  <si>
    <t>EF VGCS</t>
  </si>
  <si>
    <t>(1&lt;= n &lt;= 50)</t>
  </si>
  <si>
    <t>EF VGCSS</t>
  </si>
  <si>
    <t>7 Byte</t>
  </si>
  <si>
    <t>EF VBS</t>
  </si>
  <si>
    <t>EF VBSS</t>
  </si>
  <si>
    <t>7 byte</t>
  </si>
  <si>
    <t>EF VGCSCA</t>
  </si>
  <si>
    <t>EF VBSCA</t>
  </si>
  <si>
    <t>EF GBABP</t>
  </si>
  <si>
    <t>EF MSK</t>
  </si>
  <si>
    <t>EF MUK</t>
  </si>
  <si>
    <t>Z byte</t>
  </si>
  <si>
    <t>EF GBANL</t>
  </si>
  <si>
    <t>EF HPLMNPI</t>
  </si>
  <si>
    <t>EF LRPLMNSI</t>
  </si>
  <si>
    <t>EF NAFKCA</t>
  </si>
  <si>
    <t>EF SPNI</t>
  </si>
  <si>
    <t>EF PNNI</t>
  </si>
  <si>
    <t>EF NCP-IP</t>
  </si>
  <si>
    <t>EF EPSLOCI</t>
  </si>
  <si>
    <t>18 byte</t>
  </si>
  <si>
    <t>EF EPSNSCC</t>
  </si>
  <si>
    <t>Type of File</t>
  </si>
  <si>
    <t>File ID</t>
  </si>
  <si>
    <t>File Size</t>
  </si>
  <si>
    <t>File Mandatori or Optional</t>
  </si>
  <si>
    <t>EF IMG</t>
  </si>
  <si>
    <t>EF 'ADN'</t>
  </si>
  <si>
    <t>CRC 16 -&gt;</t>
  </si>
  <si>
    <t>hasil</t>
  </si>
  <si>
    <t>0000000014 05 BD00 A0A40000023F00A0A40000027F20A0A40000026F46A0D600001100726564746F756368FFFFFFFFFFFFFFFF0000000000</t>
  </si>
  <si>
    <t>400F0D00010100B000000000001405A0A40000023F00A0A40000027F20A0A40000026F46A0D600001100726564746F756368FFFFFFFFFFFFFFFF0000000000</t>
  </si>
  <si>
    <t>BD00</t>
  </si>
  <si>
    <t>http://crccalc.com/</t>
  </si>
  <si>
    <t>AEE65F3F</t>
  </si>
  <si>
    <t>CRC-32</t>
  </si>
  <si>
    <t>40 11 0D00 01 05 00B000 0000000014 03 A0A40000023F00A0A40000027F20A0A40000026F46A0D600001100726564746F756368FFFFFFFFFFFFFFFF000000</t>
  </si>
  <si>
    <t>Data secure</t>
  </si>
  <si>
    <t>FILE NAME</t>
  </si>
  <si>
    <t>EF LP</t>
  </si>
  <si>
    <t>9 Byte</t>
  </si>
  <si>
    <t>EF PLMNLSEL</t>
  </si>
  <si>
    <t>3n(n&gt;=8) Byte</t>
  </si>
  <si>
    <t>1 Byte</t>
  </si>
  <si>
    <t>CHV1/CHV2(Fixed during administrative management)</t>
  </si>
  <si>
    <t>EF SST</t>
  </si>
  <si>
    <t>X&gt;=2</t>
  </si>
  <si>
    <t xml:space="preserve">EF ACM </t>
  </si>
  <si>
    <t>1 to n Byte</t>
  </si>
  <si>
    <t>17 Byte</t>
  </si>
  <si>
    <t>EF PUCT</t>
  </si>
  <si>
    <t>5 Byte</t>
  </si>
  <si>
    <t>2n Byte</t>
  </si>
  <si>
    <t>16 Byte</t>
  </si>
  <si>
    <t>2 Byte</t>
  </si>
  <si>
    <t>12 Byte</t>
  </si>
  <si>
    <t>11 Byte</t>
  </si>
  <si>
    <t>3+X Byte</t>
  </si>
  <si>
    <t>EF PHASE</t>
  </si>
  <si>
    <t>4n Byte (n&lt;=50)</t>
  </si>
  <si>
    <t>EF CBMIID</t>
  </si>
  <si>
    <t>3n(n&gt;=5) Byte</t>
  </si>
  <si>
    <t>4n Bytre</t>
  </si>
  <si>
    <t>6n Byte</t>
  </si>
  <si>
    <t>X+1 Byte</t>
  </si>
  <si>
    <t>EF KCGPRS</t>
  </si>
  <si>
    <t>EF LOCI GPRS</t>
  </si>
  <si>
    <t>14 Byte</t>
  </si>
  <si>
    <t>EF SUME</t>
  </si>
  <si>
    <t>X+Y Byte</t>
  </si>
  <si>
    <t>EF  PLMNwACT</t>
  </si>
  <si>
    <t>5n(n&gt;=8) Byte</t>
  </si>
  <si>
    <t>5n(n&gt;=1) Byte</t>
  </si>
  <si>
    <t>EF CPBCCH</t>
  </si>
  <si>
    <t>EF INVSCAN</t>
  </si>
  <si>
    <t>X byte; X&gt;= 3</t>
  </si>
  <si>
    <t>X byte; X&gt;= 8</t>
  </si>
  <si>
    <t>CHV1/ADM(Fixed during administrative management)</t>
  </si>
  <si>
    <t>X+14 Byte</t>
  </si>
  <si>
    <t>X byte, X&gt;=4</t>
  </si>
  <si>
    <t>X byte, X&gt;=5</t>
  </si>
  <si>
    <t>13 Byte</t>
  </si>
  <si>
    <t>x Byte</t>
  </si>
  <si>
    <t>4+X Byte</t>
  </si>
  <si>
    <t>X+2 Byte</t>
  </si>
  <si>
    <t>X Byte</t>
  </si>
  <si>
    <t>EF ECCP</t>
  </si>
  <si>
    <t>X(X&gt;=15)</t>
  </si>
  <si>
    <t>28 + Y Byte</t>
  </si>
  <si>
    <t>2 + X Byte</t>
  </si>
  <si>
    <t>X + 14 Byte</t>
  </si>
  <si>
    <t>CHV2/ADM(Set at Personalitation)</t>
  </si>
  <si>
    <t>X +15 Byte</t>
  </si>
  <si>
    <t>30 Byte</t>
  </si>
  <si>
    <t>s</t>
  </si>
  <si>
    <t>FILE TYPE</t>
  </si>
  <si>
    <t>Mandatory Or Optional</t>
  </si>
  <si>
    <t>A0C200003CD13A0202838106069154529799990B2C64038199F941F6001030713102021D02700000180F0D000101000B00FECF489F69B002A08FBCEBD077DA02B6</t>
  </si>
  <si>
    <t>FECF489F69B002A08FBCEBD077DA02B6</t>
  </si>
  <si>
    <t>0000000005 01 259C A0A40000023F00 00</t>
  </si>
  <si>
    <t>Chipering, DES, DES in CBC Mode, RC, CRC 16, Counter 05, TAR 000B00, SPI = 0D 00, KIC = 01, KID = 01</t>
  </si>
  <si>
    <t>KID + TAR</t>
  </si>
  <si>
    <t>180F0D000101000B00000000000501A0A40000023F0000</t>
  </si>
  <si>
    <t>259C</t>
  </si>
  <si>
    <t>A0C2000044D1420202838106069154529799990B3464038199F941F600103071310202250270000020110D000105000B00D1969787ACE62115C80361CB17327F63EDBB8105767B3A5C</t>
  </si>
  <si>
    <t>D1969787ACE62115C80361CB17327F63EDBB8105767B3A5C</t>
  </si>
  <si>
    <t>Chipering, DES, DES in CBC Mode, RC, CRC 32, Counter 05, TAR 000B00, SPI = 0D 00, KIC = 01, KID = 05</t>
  </si>
  <si>
    <t>4E1D2D64</t>
  </si>
  <si>
    <t>Online</t>
  </si>
  <si>
    <t>0xCBF43926</t>
  </si>
  <si>
    <t>0x04C11DB7</t>
  </si>
  <si>
    <t>0xFFFFFFFF</t>
  </si>
  <si>
    <t>20 11 0D00 01 05 000B00 0000000005 07 A0A40000023F00 00000000000000</t>
  </si>
  <si>
    <t>CRC 32 Bug, tidak sesuai ??</t>
  </si>
  <si>
    <t>Algorithm          </t>
  </si>
  <si>
    <t>Result     </t>
  </si>
  <si>
    <t>Check      </t>
  </si>
  <si>
    <t>Poly        </t>
  </si>
  <si>
    <t>Init       </t>
  </si>
  <si>
    <t>RefIn </t>
  </si>
  <si>
    <t>RefOut </t>
  </si>
  <si>
    <t>XorOut     </t>
  </si>
  <si>
    <t>0x4E1D2D64</t>
  </si>
  <si>
    <t>CRC-32/BZIP2</t>
  </si>
  <si>
    <t>0xA93F0462</t>
  </si>
  <si>
    <t>0xFC891918</t>
  </si>
  <si>
    <t>CRC-32C</t>
  </si>
  <si>
    <t>0x4D7E6002</t>
  </si>
  <si>
    <t>0xE3069283</t>
  </si>
  <si>
    <t>0x1EDC6F41</t>
  </si>
  <si>
    <t>CRC-32D</t>
  </si>
  <si>
    <t>0x3C7A170B</t>
  </si>
  <si>
    <t>0x87315576</t>
  </si>
  <si>
    <t>0xA833982B</t>
  </si>
  <si>
    <t>CRC-32/MPEG-2</t>
  </si>
  <si>
    <t>0x56C0FB9D</t>
  </si>
  <si>
    <t>0x0376E6E7</t>
  </si>
  <si>
    <t>0x00000000</t>
  </si>
  <si>
    <t>CRC-32/POSIX</t>
  </si>
  <si>
    <t>0x3263D14D</t>
  </si>
  <si>
    <t>0x765E7680</t>
  </si>
  <si>
    <t>CRC-32Q</t>
  </si>
  <si>
    <t>0xBE7E15D7</t>
  </si>
  <si>
    <t>0x3010BF7F</t>
  </si>
  <si>
    <t>0x814141AB</t>
  </si>
  <si>
    <t>CRC-32/JAMCRC</t>
  </si>
  <si>
    <t>0xB1E2D29B</t>
  </si>
  <si>
    <t>0x340BC6D9</t>
  </si>
  <si>
    <t>CRC-32/XFER</t>
  </si>
  <si>
    <t>0x9D1FA524</t>
  </si>
  <si>
    <t>0xBD0BE338</t>
  </si>
  <si>
    <t>0x000000AF</t>
  </si>
  <si>
    <t>SVCG</t>
  </si>
  <si>
    <t>01 00 00 00 05 07 45 4D D6 F7 A0 A4 00 00 02 3F 00 00 00 00 00 00 00 00</t>
  </si>
  <si>
    <t>CRC32 Telco</t>
  </si>
  <si>
    <t>0000000005 07   454DD6F7 A0A40000023F00 00000000000000</t>
  </si>
  <si>
    <t>Ency</t>
  </si>
  <si>
    <t>Cryptogra, DES, DES in CBC</t>
  </si>
  <si>
    <t>A0C2000044D1420202838106069154529799990B3464038199F941F600103071310202250270000020150E000101000B0050DC22669F2B2465A8C599DFA45A34093D09CF83B013754F</t>
  </si>
  <si>
    <t>50DC22669F2B2465A8C599DFA45A34093D09CF83B013754F</t>
  </si>
  <si>
    <t>01 00 00 00 05 03 36 40 BC 70 AF D2 B9 3B A0 A4 00 00 02 3F 00 00 00 00</t>
  </si>
  <si>
    <t>SCVG</t>
  </si>
  <si>
    <t>0000000005 03 3640BC70AFD2B93B A0A40000023F00000000</t>
  </si>
  <si>
    <t>20 15 0E00 01 01 000B00 0000000005 03 A0A40000023F00 000000</t>
  </si>
  <si>
    <t>CPL CHL SPI KIC KID TAR COUNTER PC COUNTER SECURE DATA DATA PADDING</t>
  </si>
  <si>
    <t>Chipering, DES, DES in CBC Mode, RC,DES, DES in CBC mode, Counter 05, TAR 000B00, SPI = 0E 00, KIC = 01, KID = 01</t>
  </si>
  <si>
    <t>CRC 32 SVG</t>
  </si>
  <si>
    <t>4E 1D 2D 64</t>
  </si>
  <si>
    <t>Eksperimen RC/CC/DS :</t>
  </si>
  <si>
    <t>RC = Redundancy Check</t>
  </si>
  <si>
    <t>CC = Cryptographic Checksum</t>
  </si>
  <si>
    <t>DS = Digital Signature</t>
  </si>
  <si>
    <t>Cipering, DES, DES in CBC</t>
  </si>
  <si>
    <t>RC. CRC, CRC32</t>
  </si>
  <si>
    <t xml:space="preserve">CPL </t>
  </si>
  <si>
    <t>: 20</t>
  </si>
  <si>
    <t xml:space="preserve">CHL </t>
  </si>
  <si>
    <t>: 11</t>
  </si>
  <si>
    <t xml:space="preserve">SPI </t>
  </si>
  <si>
    <t>: 0D 00</t>
  </si>
  <si>
    <t xml:space="preserve">KIC </t>
  </si>
  <si>
    <t>: 01</t>
  </si>
  <si>
    <t xml:space="preserve">KID </t>
  </si>
  <si>
    <t xml:space="preserve">TAR </t>
  </si>
  <si>
    <t>: 123456</t>
  </si>
  <si>
    <t xml:space="preserve">Encry </t>
  </si>
  <si>
    <t>: 271BE81DAD39D7FD6EF3A4B6A16314D3F1C11DA88DD7B84D</t>
  </si>
  <si>
    <t xml:space="preserve">000000000B </t>
  </si>
  <si>
    <t>: Counter</t>
  </si>
  <si>
    <t>: Padding Counter</t>
  </si>
  <si>
    <t xml:space="preserve">3DE1EFE0 </t>
  </si>
  <si>
    <t>: RC/CC/DS</t>
  </si>
  <si>
    <t xml:space="preserve">A0A40000023F00 </t>
  </si>
  <si>
    <t>: DAta</t>
  </si>
  <si>
    <t xml:space="preserve">: Padding Data  </t>
  </si>
  <si>
    <t>1). Telco tools</t>
  </si>
  <si>
    <t xml:space="preserve">Data </t>
  </si>
  <si>
    <t>: 20 11 0D00 01 05 123456 000000000B 07 A0A40000023F00 00000000000000</t>
  </si>
  <si>
    <t xml:space="preserve">Result </t>
  </si>
  <si>
    <t>: 36B11473</t>
  </si>
  <si>
    <t>2). Online : http://crccalc.com/</t>
  </si>
  <si>
    <t xml:space="preserve">Check      </t>
  </si>
  <si>
    <t xml:space="preserve">Poly        </t>
  </si>
  <si>
    <t xml:space="preserve">Init       </t>
  </si>
  <si>
    <t xml:space="preserve">RefIn </t>
  </si>
  <si>
    <t xml:space="preserve">RefOut </t>
  </si>
  <si>
    <t xml:space="preserve">XorOut     </t>
  </si>
  <si>
    <t>0x36B11473</t>
  </si>
  <si>
    <t>0x4C5EC0FE</t>
  </si>
  <si>
    <t>0xF45CC4D8</t>
  </si>
  <si>
    <t>0xCEDF1B24</t>
  </si>
  <si>
    <t>0xB3A13F01</t>
  </si>
  <si>
    <t>0xD70215D1</t>
  </si>
  <si>
    <t>0x8C0D846A</t>
  </si>
  <si>
    <t>0xC94EEB8C</t>
  </si>
  <si>
    <t>0xBC44EDB2</t>
  </si>
  <si>
    <t>3). SCV Cryptomanager</t>
  </si>
  <si>
    <t>: 00 00 00 00 0B 07 3D E1 EF E0 A0 A4 00 00 02 3F 00 00 00 00 00 00 00 00</t>
  </si>
  <si>
    <t xml:space="preserve">Encryp </t>
  </si>
  <si>
    <t>: 60 EB B8 92 B1 5D 2A 2D 00 48 C2 13 9F C2 A0 28 08 14 59 D3 FD D7 C1 64</t>
  </si>
  <si>
    <t xml:space="preserve">Decry </t>
  </si>
  <si>
    <t xml:space="preserve">  CPL-&gt; CHL-&gt;SPI-&gt;KIC-&gt;KID-&gt;TAR-&gt;COUNTER-&gt;Padding Counter-&gt;DATA with Padding</t>
  </si>
  <si>
    <t xml:space="preserve">CRC 32 </t>
  </si>
  <si>
    <t>: 20 11 0D 00 01 05 12 34 56 00 00 00 00 0B 07 A0 A4 00 00 02 3F 00 00 00 00 00 00 00 00</t>
  </si>
  <si>
    <t>: 36 B1 14 73</t>
  </si>
  <si>
    <t xml:space="preserve">  SPI-&gt;KIC-&gt;KID-&gt;TAR-&gt;COUNTER-&gt;Padding Counter-&gt;DATA with Padding</t>
  </si>
  <si>
    <t>CRC 32</t>
  </si>
  <si>
    <t>: 0D 00 01 05 12 34 56 00 00 00 00 0B 07 A0 A4 00 00 02 3F 00 00 00 00 00 00 00 00</t>
  </si>
  <si>
    <t>: EB 95 B3 60</t>
  </si>
  <si>
    <t xml:space="preserve">Algorithm     </t>
  </si>
  <si>
    <t xml:space="preserve">Result     </t>
  </si>
  <si>
    <t>CRC (Cyclic Redundancy Check) adalah algoritma untuk memastikan integritas data dan mengecek kesalahan pada suatu data yang akan ditransmisikan atau disimpan.</t>
  </si>
  <si>
    <t>000102030405060700010203040506080001020304050607'</t>
  </si>
  <si>
    <t>WikiPedia\</t>
  </si>
  <si>
    <t>00000000000000</t>
  </si>
  <si>
    <t>RC. CRC, CRC16</t>
  </si>
  <si>
    <t>Process if and only if counter value is higher</t>
  </si>
  <si>
    <t xml:space="preserve">CPL : 18 </t>
  </si>
  <si>
    <t>CHl : 0F</t>
  </si>
  <si>
    <t>SPI : 1500</t>
  </si>
  <si>
    <t>KIC : 01</t>
  </si>
  <si>
    <t>KID : 01</t>
  </si>
  <si>
    <t>A0C200003CD13A0202838106069154529799990B2C64038199F941F6001030713102021D02700000180F15000101123</t>
  </si>
  <si>
    <t>456697B0B277ECAD4A382E45E52FD355B64</t>
  </si>
  <si>
    <t>Data : 697B0B277ECAD4A382E45E52FD355B64</t>
  </si>
  <si>
    <t>Decryp : 000000000B0104CDA0A40000023F0000</t>
  </si>
  <si>
    <t>di encrypkan kembali dengan Telco tools menjadi</t>
  </si>
  <si>
    <t>Encrypt : 697B0B277ECAD4A382E45E52FD355B64</t>
  </si>
  <si>
    <t>2). SCV cryptograf</t>
  </si>
  <si>
    <t>Decryp : 01 00 00 00 0B 01 04 CD A0 A4 00 00 02 3F 00 00</t>
  </si>
  <si>
    <t>Encrypt: 69 7B 0B 27 7E CA D4 A3 82 E4 5E 52 FD 35 5B 64</t>
  </si>
  <si>
    <t>000000000B 01 04CD A0A40000023F00 00</t>
  </si>
  <si>
    <t>04CD</t>
  </si>
  <si>
    <t>: Data</t>
  </si>
  <si>
    <t>: Data Padding</t>
  </si>
  <si>
    <t>: 180F15000101123456000000000B01A0A40000023F0000</t>
  </si>
  <si>
    <t>: 00 00 00 00 0B 01 04 CD A0 A4 00 00 02 3F 00 00</t>
  </si>
  <si>
    <t xml:space="preserve">Result  </t>
  </si>
  <si>
    <t>: 04CD</t>
  </si>
  <si>
    <t>: 000000000B0104CDA0A40000023F0000</t>
  </si>
  <si>
    <t xml:space="preserve">Encrypt </t>
  </si>
  <si>
    <t>: 48 50 AE 7A 3D F5 03 48 E7 C3 0F 0A BF 53 3A 61</t>
  </si>
  <si>
    <t>SESUAI</t>
  </si>
  <si>
    <t>Tidak sesuai</t>
  </si>
  <si>
    <t>Sesuai</t>
  </si>
  <si>
    <t>0000000014 07 A37F8E6E4062F0D4 A0A40000023F00A0A40000027F20A0A40000026F46A0D600001100726564746F756368FFFFFFFFFFFFFFFF00000000000000</t>
  </si>
  <si>
    <t>data decrypt diatas</t>
  </si>
  <si>
    <t>Hasil decrypt nya bebeda</t>
  </si>
  <si>
    <t>48 50 AE 7A 3D F5 03 48 E7 C3 0F 0A BF 53 3A 61</t>
  </si>
  <si>
    <t>Encryp data yang di decyp telco hasilnya berbeda</t>
  </si>
  <si>
    <t>A0C2000044D1420202838106069154529799990B3464038199F941F600103071310202250270000020110D000105123456271BE81DAD39D7FD6EF3A4B6A16314D3F1C11DA88DD7B84D</t>
  </si>
  <si>
    <t>Decry : 000000000B 07 3DE1EFE0A 0A40000023F00 00000000000000 &lt;- 24 Byte</t>
  </si>
  <si>
    <t>00A40004023F00</t>
  </si>
  <si>
    <t>00A40004027F10</t>
  </si>
  <si>
    <t>00C000001D</t>
  </si>
  <si>
    <t>00C0000026</t>
  </si>
  <si>
    <t>00A40004027FF0</t>
  </si>
  <si>
    <t>00C000002B</t>
  </si>
  <si>
    <t>002000810838353439FFFFFFFF</t>
  </si>
  <si>
    <t>00A40004026F39</t>
  </si>
  <si>
    <t>00DC000303000001</t>
  </si>
  <si>
    <t xml:space="preserve">Fixed Dialling Numbers (FDN) </t>
  </si>
  <si>
    <t xml:space="preserve">Barred Dialling Numbers (BDN) </t>
  </si>
  <si>
    <t xml:space="preserve">Incoming Call Information (ICI and ICT) </t>
  </si>
  <si>
    <t xml:space="preserve">Local Phone Book </t>
  </si>
  <si>
    <t xml:space="preserve">Extension 2 </t>
  </si>
  <si>
    <t xml:space="preserve">Service Dialling Numbers (SDN) </t>
  </si>
  <si>
    <t xml:space="preserve">Extension3 </t>
  </si>
  <si>
    <t xml:space="preserve">Extension4 </t>
  </si>
  <si>
    <t xml:space="preserve">Outgoing Call Information (OCI and OCT) </t>
  </si>
  <si>
    <t xml:space="preserve">Short Message Storage (SMS) </t>
  </si>
  <si>
    <t xml:space="preserve">Short Message Status Reports (SMSR) </t>
  </si>
  <si>
    <t xml:space="preserve">Short Message Service Parameters (SMSP) </t>
  </si>
  <si>
    <t xml:space="preserve">Advice of Charge (AoC) </t>
  </si>
  <si>
    <t xml:space="preserve">Capability Configuration Parameters 2 (CCP2) </t>
  </si>
  <si>
    <t xml:space="preserve">Cell Broadcast Message Identifier  </t>
  </si>
  <si>
    <t xml:space="preserve">Cell Broadcast Message Identifier Ranges  </t>
  </si>
  <si>
    <t xml:space="preserve">Group Identifier Level 1 </t>
  </si>
  <si>
    <t xml:space="preserve">Group Identifier Level 2 </t>
  </si>
  <si>
    <t xml:space="preserve">Service Provider Name </t>
  </si>
  <si>
    <t xml:space="preserve">User controlled PLMN selector with Access Technology </t>
  </si>
  <si>
    <t xml:space="preserve"> MSISDN </t>
  </si>
  <si>
    <t xml:space="preserve">Image (IMG) </t>
  </si>
  <si>
    <t xml:space="preserve">Support of Localised Service Areas (SoLSA)  </t>
  </si>
  <si>
    <t xml:space="preserve">Enhanced Multi-Level Precedence and Pre-emption Service </t>
  </si>
  <si>
    <t xml:space="preserve">Automatic Answer for eMLPP </t>
  </si>
  <si>
    <t xml:space="preserve">RFU </t>
  </si>
  <si>
    <t xml:space="preserve">GSM Access </t>
  </si>
  <si>
    <t xml:space="preserve">Data download via SMS-PP </t>
  </si>
  <si>
    <t xml:space="preserve">Data download via SMS-CB </t>
  </si>
  <si>
    <t xml:space="preserve">Call Control by USIM </t>
  </si>
  <si>
    <t xml:space="preserve">MO-SMS Control by USIM </t>
  </si>
  <si>
    <t xml:space="preserve">RUN AT COMMAND command </t>
  </si>
  <si>
    <t xml:space="preserve">shall be set to '1' </t>
  </si>
  <si>
    <t xml:space="preserve">Enabled Services Table </t>
  </si>
  <si>
    <t xml:space="preserve">APN Control List (ACL) </t>
  </si>
  <si>
    <t xml:space="preserve">Depersonalisation Control Keys </t>
  </si>
  <si>
    <t xml:space="preserve">Co-operative Network List </t>
  </si>
  <si>
    <t xml:space="preserve">GSM security context  </t>
  </si>
  <si>
    <t xml:space="preserve">CPBCCH Information </t>
  </si>
  <si>
    <t xml:space="preserve">Investigation Scan </t>
  </si>
  <si>
    <t xml:space="preserve"> MexE </t>
  </si>
  <si>
    <t xml:space="preserve">Operator controlled PLMN selector with Access Technology </t>
  </si>
  <si>
    <t xml:space="preserve">HPLMN selector with Access Technology </t>
  </si>
  <si>
    <t xml:space="preserve">Extension 5 </t>
  </si>
  <si>
    <t xml:space="preserve">PLMN Network Name </t>
  </si>
  <si>
    <t xml:space="preserve">Operator PLMN List </t>
  </si>
  <si>
    <t xml:space="preserve">Mailbox Dialling Numbers  </t>
  </si>
  <si>
    <t xml:space="preserve">Message Waiting Indication Status </t>
  </si>
  <si>
    <t xml:space="preserve">Call Forwarding Indication Status </t>
  </si>
  <si>
    <t xml:space="preserve">Reserved and shall be ignored </t>
  </si>
  <si>
    <t xml:space="preserve">Service Provider Display Information </t>
  </si>
  <si>
    <t xml:space="preserve">Multimedia Messaging Service (MMS) </t>
  </si>
  <si>
    <t xml:space="preserve">Extension 8 </t>
  </si>
  <si>
    <t xml:space="preserve">Call control on GPRS by USIM </t>
  </si>
  <si>
    <t xml:space="preserve">MMS User Connectivity Parameters </t>
  </si>
  <si>
    <t xml:space="preserve">Network's indication of alerting in the MS (NIA) </t>
  </si>
  <si>
    <t xml:space="preserve">VGCS Group Identifier List (EFVGCS and EFVGCSS) </t>
  </si>
  <si>
    <t xml:space="preserve">VBS Group Identifier List (EFVBS and EFVBSS) </t>
  </si>
  <si>
    <t xml:space="preserve">Pseudonym </t>
  </si>
  <si>
    <t xml:space="preserve">User Controlled PLMN selector for I-WLAN access </t>
  </si>
  <si>
    <t xml:space="preserve">Operator Controlled PLMN selector for I-WLAN access </t>
  </si>
  <si>
    <t xml:space="preserve">User controlled WSID list </t>
  </si>
  <si>
    <t xml:space="preserve">Operator controlled WSID list </t>
  </si>
  <si>
    <t xml:space="preserve">VGCS security </t>
  </si>
  <si>
    <t xml:space="preserve">VBS security </t>
  </si>
  <si>
    <t xml:space="preserve">WLAN Reauthentication Identity </t>
  </si>
  <si>
    <t xml:space="preserve">Multimedia Messages Storage </t>
  </si>
  <si>
    <t xml:space="preserve">Generic Bootstrapping Architecture (GBA) </t>
  </si>
  <si>
    <t xml:space="preserve">MBMS security </t>
  </si>
  <si>
    <t xml:space="preserve">Data download via USSD and USSD application mode </t>
  </si>
  <si>
    <t xml:space="preserve">Equivalent HPLMN </t>
  </si>
  <si>
    <t xml:space="preserve">Additional TERMINAL PROFILE after UICC activation </t>
  </si>
  <si>
    <t xml:space="preserve">Equivalent HPLMN Presentation Indication </t>
  </si>
  <si>
    <t xml:space="preserve">Last RPLMN Selection Indication </t>
  </si>
  <si>
    <t xml:space="preserve">OMA BCAST Smart Card Profile </t>
  </si>
  <si>
    <t xml:space="preserve">GBA-based Local Key Establishment Mechanism </t>
  </si>
  <si>
    <t xml:space="preserve">Terminal Applications </t>
  </si>
  <si>
    <t xml:space="preserve">Service Provider Name Icon </t>
  </si>
  <si>
    <t xml:space="preserve">PLMN Network Name Icon </t>
  </si>
  <si>
    <t xml:space="preserve">Connectivity Parameters for USIM IP connections </t>
  </si>
  <si>
    <t xml:space="preserve">Home I-WLAN Specific Identifier List </t>
  </si>
  <si>
    <t xml:space="preserve">I-WLAN Equivalent HPLMN Presentation Indication </t>
  </si>
  <si>
    <t xml:space="preserve">I-WLAN HPLMN Priority Indication </t>
  </si>
  <si>
    <t xml:space="preserve">I-WLAN Last Registered PLMN </t>
  </si>
  <si>
    <t xml:space="preserve">EPS Mobility Management Information </t>
  </si>
  <si>
    <t xml:space="preserve">Allowed CSG Lists and corresponding indications </t>
  </si>
  <si>
    <t xml:space="preserve">Call control on EPS PDN connection by USIM </t>
  </si>
  <si>
    <t xml:space="preserve">HPLMN Direct Access </t>
  </si>
  <si>
    <t xml:space="preserve">eCall Data </t>
  </si>
  <si>
    <t xml:space="preserve">Operator CSG Lists and corresponding indications </t>
  </si>
  <si>
    <t xml:space="preserve">Support for SM-over-IP </t>
  </si>
  <si>
    <t xml:space="preserve">Support of CSG Display Control </t>
  </si>
  <si>
    <t xml:space="preserve">Communication Control for IMS by USIM </t>
  </si>
  <si>
    <t xml:space="preserve">Extended Terminal Applications </t>
  </si>
  <si>
    <t xml:space="preserve">Support of UICC access to IMS </t>
  </si>
  <si>
    <t xml:space="preserve">Non-Access Stratum configuration by USIM </t>
  </si>
  <si>
    <t xml:space="preserve">PWS configuration by USIM </t>
  </si>
  <si>
    <t xml:space="preserve">URI support by UICC </t>
  </si>
  <si>
    <t xml:space="preserve">Extended EARFCN support </t>
  </si>
  <si>
    <t xml:space="preserve">ProSe </t>
  </si>
  <si>
    <t xml:space="preserve">USAT Application Pairing </t>
  </si>
  <si>
    <t xml:space="preserve">Media Type support </t>
  </si>
  <si>
    <t xml:space="preserve">IMS call disconnection cause </t>
  </si>
  <si>
    <t xml:space="preserve">URI support for MO SHORT MESSAGE CONTROL </t>
  </si>
  <si>
    <t xml:space="preserve">ePDG configuration Information support </t>
  </si>
  <si>
    <t xml:space="preserve">ePDG configuration Information configured </t>
  </si>
  <si>
    <t xml:space="preserve">ACDC support </t>
  </si>
  <si>
    <t xml:space="preserve">MCPTT </t>
  </si>
  <si>
    <t xml:space="preserve">ePDG configuration Information for Emergency Service support </t>
  </si>
  <si>
    <t xml:space="preserve">ePDG configuration Information for Emergency Service configured </t>
  </si>
  <si>
    <t xml:space="preserve">CHV1 disable function </t>
  </si>
  <si>
    <t xml:space="preserve">Abbreviated Dialling Numbers (ADN) </t>
  </si>
  <si>
    <t xml:space="preserve">Capability Configuration Parameters (CCP) </t>
  </si>
  <si>
    <t xml:space="preserve">PLMN selector </t>
  </si>
  <si>
    <t xml:space="preserve">MSISDN </t>
  </si>
  <si>
    <t xml:space="preserve">Extension1 </t>
  </si>
  <si>
    <t xml:space="preserve">Extension2 </t>
  </si>
  <si>
    <t xml:space="preserve">SMS Parameters </t>
  </si>
  <si>
    <t xml:space="preserve">Last Number Dialled (LND) </t>
  </si>
  <si>
    <t xml:space="preserve">Cell Broadcast Message Identifier </t>
  </si>
  <si>
    <t xml:space="preserve">enhanced Multi-Level Precedence and Pre-emption Service </t>
  </si>
  <si>
    <t xml:space="preserve">Menu selection </t>
  </si>
  <si>
    <t xml:space="preserve">Call control </t>
  </si>
  <si>
    <t xml:space="preserve">Proactive SIM </t>
  </si>
  <si>
    <t xml:space="preserve">Cell Broadcast Message Identifier Ranges </t>
  </si>
  <si>
    <t xml:space="preserve">De-personalization Control Keys </t>
  </si>
  <si>
    <t xml:space="preserve">Short Message Status Reports </t>
  </si>
  <si>
    <t xml:space="preserve">Network's indication of alerting in the MS  </t>
  </si>
  <si>
    <t xml:space="preserve">Mobile Originated Short Message control by SIM  </t>
  </si>
  <si>
    <t xml:space="preserve">GPRS </t>
  </si>
  <si>
    <t xml:space="preserve">SoLSA (Support of Local Service Area) </t>
  </si>
  <si>
    <t xml:space="preserve">USSD string data object supported in Call Control </t>
  </si>
  <si>
    <t xml:space="preserve">User controlled PLMN Selector with Access Technology </t>
  </si>
  <si>
    <t xml:space="preserve">Operator controlled PLMN Selector with Access Technology </t>
  </si>
  <si>
    <t xml:space="preserve">HPLMN Selector with Access Technology </t>
  </si>
  <si>
    <t xml:space="preserve">Extended Capability Configuration Parameters </t>
  </si>
  <si>
    <t xml:space="preserve">MExE </t>
  </si>
  <si>
    <t>service allocated</t>
  </si>
  <si>
    <t>service activated</t>
  </si>
  <si>
    <t>Byte 4</t>
  </si>
  <si>
    <t>Byte 6</t>
  </si>
  <si>
    <t>Byte 7</t>
  </si>
  <si>
    <t>Byte 8</t>
  </si>
  <si>
    <t>Byte 9</t>
  </si>
  <si>
    <t>Byte 10</t>
  </si>
  <si>
    <t>Byte 12</t>
  </si>
  <si>
    <t>Byte 13</t>
  </si>
  <si>
    <t>Byte 14</t>
  </si>
  <si>
    <t>Byte 15</t>
  </si>
  <si>
    <t>Table: Services Contents</t>
  </si>
  <si>
    <t xml:space="preserve">Service n°1 </t>
  </si>
  <si>
    <t>Service n°2</t>
  </si>
  <si>
    <t>Service n°3</t>
  </si>
  <si>
    <t>Service n°4</t>
  </si>
  <si>
    <t>Service n°5</t>
  </si>
  <si>
    <t>Service n°6</t>
  </si>
  <si>
    <t>Service n°7</t>
  </si>
  <si>
    <t>Service n°8</t>
  </si>
  <si>
    <t>Service n°9</t>
  </si>
  <si>
    <t>Service n°10</t>
  </si>
  <si>
    <t>Service n°11</t>
  </si>
  <si>
    <t>Service n°12</t>
  </si>
  <si>
    <t>Service n°13</t>
  </si>
  <si>
    <t>Service n°14</t>
  </si>
  <si>
    <t>Service n°15</t>
  </si>
  <si>
    <t>Service n°16</t>
  </si>
  <si>
    <t>Service n°17</t>
  </si>
  <si>
    <t>Service n°18</t>
  </si>
  <si>
    <t>Service n°19</t>
  </si>
  <si>
    <t>Service n°20</t>
  </si>
  <si>
    <t>Service n°21</t>
  </si>
  <si>
    <t>Service n°22</t>
  </si>
  <si>
    <t>Service n°23</t>
  </si>
  <si>
    <t>Service n°24</t>
  </si>
  <si>
    <t>Service n°25</t>
  </si>
  <si>
    <t>Service n°26</t>
  </si>
  <si>
    <t>Service n°27</t>
  </si>
  <si>
    <t>Service n°28</t>
  </si>
  <si>
    <t>Service n°29</t>
  </si>
  <si>
    <t>Service n°30</t>
  </si>
  <si>
    <t>Service n°31</t>
  </si>
  <si>
    <t>Service n°32</t>
  </si>
  <si>
    <t>Service n°33</t>
  </si>
  <si>
    <t>Service n°34</t>
  </si>
  <si>
    <t>Service n°35</t>
  </si>
  <si>
    <t>Service n°36</t>
  </si>
  <si>
    <t>Service n°37</t>
  </si>
  <si>
    <t>Service n°38</t>
  </si>
  <si>
    <t>Service n°39</t>
  </si>
  <si>
    <t>Service n°40</t>
  </si>
  <si>
    <t>Service n°41</t>
  </si>
  <si>
    <t>Service n°42</t>
  </si>
  <si>
    <t>Service n°43</t>
  </si>
  <si>
    <t>Service n°44</t>
  </si>
  <si>
    <t>Service n°45</t>
  </si>
  <si>
    <t>Service n°46</t>
  </si>
  <si>
    <t>Service n°47</t>
  </si>
  <si>
    <t>Service n°48</t>
  </si>
  <si>
    <t>Service n°49</t>
  </si>
  <si>
    <t>Service n°51</t>
  </si>
  <si>
    <t>Service n°52</t>
  </si>
  <si>
    <t>Service n°53</t>
  </si>
  <si>
    <t>Service n°54</t>
  </si>
  <si>
    <t>Service n°55</t>
  </si>
  <si>
    <t>Service n°56</t>
  </si>
  <si>
    <t>Service n°57</t>
  </si>
  <si>
    <t>Service n°58</t>
  </si>
  <si>
    <t>Service n°59</t>
  </si>
  <si>
    <t>Service n°60</t>
  </si>
  <si>
    <t>Service n°61</t>
  </si>
  <si>
    <t>Service n°62</t>
  </si>
  <si>
    <t>Service n°63</t>
  </si>
  <si>
    <t>Service n°64</t>
  </si>
  <si>
    <t>Service n°65</t>
  </si>
  <si>
    <t>Service n°66</t>
  </si>
  <si>
    <t>Service n°67</t>
  </si>
  <si>
    <t>Service n°68</t>
  </si>
  <si>
    <t>Service n°69</t>
  </si>
  <si>
    <t>Service n°70</t>
  </si>
  <si>
    <t>Service n°71</t>
  </si>
  <si>
    <t>Service n°72</t>
  </si>
  <si>
    <t>Service n°73</t>
  </si>
  <si>
    <t>Service n°74</t>
  </si>
  <si>
    <t>Service n°75</t>
  </si>
  <si>
    <t>Service n°76</t>
  </si>
  <si>
    <t>Service n°77</t>
  </si>
  <si>
    <t>Service n°78</t>
  </si>
  <si>
    <t>Service n°79</t>
  </si>
  <si>
    <t>Service n°80</t>
  </si>
  <si>
    <t>Service n°81</t>
  </si>
  <si>
    <t>Service n°82</t>
  </si>
  <si>
    <t>Service n°83</t>
  </si>
  <si>
    <t>Service n°84</t>
  </si>
  <si>
    <t>Service n°85</t>
  </si>
  <si>
    <t>Service n°86</t>
  </si>
  <si>
    <t>Service n°87</t>
  </si>
  <si>
    <t>Service n°88</t>
  </si>
  <si>
    <t>Service n°89</t>
  </si>
  <si>
    <t>Service n°90</t>
  </si>
  <si>
    <t>Service n°91</t>
  </si>
  <si>
    <t>Service n°92</t>
  </si>
  <si>
    <t>Service n°93</t>
  </si>
  <si>
    <t>Service n°94</t>
  </si>
  <si>
    <t>Service n°95</t>
  </si>
  <si>
    <t>Service n°96</t>
  </si>
  <si>
    <t>Service n°97</t>
  </si>
  <si>
    <t>Service n°98</t>
  </si>
  <si>
    <t>Service n°99</t>
  </si>
  <si>
    <t>Service n°100</t>
  </si>
  <si>
    <t>Service n°101</t>
  </si>
  <si>
    <t>Service n°102</t>
  </si>
  <si>
    <t>Service n°103</t>
  </si>
  <si>
    <t>Service n°104</t>
  </si>
  <si>
    <t>Service n°105</t>
  </si>
  <si>
    <t>Service n°106</t>
  </si>
  <si>
    <t>Service n°107</t>
  </si>
  <si>
    <t>Service n°108</t>
  </si>
  <si>
    <t>Service n°109</t>
  </si>
  <si>
    <t>Service n°110</t>
  </si>
  <si>
    <t>Service n°111</t>
  </si>
  <si>
    <t>Service n°112</t>
  </si>
  <si>
    <t>UST Available or No</t>
  </si>
  <si>
    <t>Binner to Hex</t>
  </si>
  <si>
    <t>RESULT</t>
  </si>
  <si>
    <t xml:space="preserve">SFI </t>
  </si>
  <si>
    <t xml:space="preserve">6F39 </t>
  </si>
  <si>
    <t>File Identification</t>
  </si>
  <si>
    <t xml:space="preserve">6FB7 </t>
  </si>
  <si>
    <t xml:space="preserve">6F05 </t>
  </si>
  <si>
    <t xml:space="preserve">6FAD </t>
  </si>
  <si>
    <t xml:space="preserve">6F38 </t>
  </si>
  <si>
    <t xml:space="preserve">6F56 </t>
  </si>
  <si>
    <t xml:space="preserve">6F78 </t>
  </si>
  <si>
    <t xml:space="preserve">6F07 </t>
  </si>
  <si>
    <t xml:space="preserve">6F08 </t>
  </si>
  <si>
    <t xml:space="preserve">6F09 </t>
  </si>
  <si>
    <t xml:space="preserve">6F60 </t>
  </si>
  <si>
    <t xml:space="preserve">6F7E </t>
  </si>
  <si>
    <t xml:space="preserve">6F73 </t>
  </si>
  <si>
    <t xml:space="preserve">6F7B </t>
  </si>
  <si>
    <t xml:space="preserve">6F48 </t>
  </si>
  <si>
    <t xml:space="preserve">6F5B </t>
  </si>
  <si>
    <t xml:space="preserve">6F5C </t>
  </si>
  <si>
    <t xml:space="preserve">6F61 </t>
  </si>
  <si>
    <t xml:space="preserve">6F31 </t>
  </si>
  <si>
    <t xml:space="preserve">6F62 </t>
  </si>
  <si>
    <t xml:space="preserve">6F80 </t>
  </si>
  <si>
    <t xml:space="preserve">6F81 </t>
  </si>
  <si>
    <t xml:space="preserve">6F4F </t>
  </si>
  <si>
    <t xml:space="preserve">6F06 </t>
  </si>
  <si>
    <t xml:space="preserve">6FC5 </t>
  </si>
  <si>
    <t xml:space="preserve">6FC6 </t>
  </si>
  <si>
    <t xml:space="preserve">6FCD </t>
  </si>
  <si>
    <t xml:space="preserve">6FD9 </t>
  </si>
  <si>
    <t xml:space="preserve">6FE3 </t>
  </si>
  <si>
    <t xml:space="preserve">6FE4 </t>
  </si>
  <si>
    <t>TAG</t>
  </si>
  <si>
    <t>A8</t>
  </si>
  <si>
    <t>A9</t>
  </si>
  <si>
    <t>AA</t>
  </si>
  <si>
    <t>Indicating files where the amount of records equal to master EF, type 1</t>
  </si>
  <si>
    <t>Type3</t>
  </si>
  <si>
    <t>Tag</t>
  </si>
  <si>
    <t>'C0'</t>
  </si>
  <si>
    <t>'C1'</t>
  </si>
  <si>
    <t>EFIAP</t>
  </si>
  <si>
    <t>'C2'</t>
  </si>
  <si>
    <t>'C3'</t>
  </si>
  <si>
    <t>EFSNE</t>
  </si>
  <si>
    <t>'C4'</t>
  </si>
  <si>
    <t>EFANR</t>
  </si>
  <si>
    <t>'C5'</t>
  </si>
  <si>
    <t>EFPBC</t>
  </si>
  <si>
    <t>'C6'</t>
  </si>
  <si>
    <t>EFGRP</t>
  </si>
  <si>
    <t>'C7'</t>
  </si>
  <si>
    <t>EFAAS</t>
  </si>
  <si>
    <t>'C8'</t>
  </si>
  <si>
    <t>EFGAS</t>
  </si>
  <si>
    <t>'C9'</t>
  </si>
  <si>
    <t>EFUID</t>
  </si>
  <si>
    <t>'CA'</t>
  </si>
  <si>
    <t>EFEMAIL</t>
  </si>
  <si>
    <t>'CB'</t>
  </si>
  <si>
    <t>EFCCP1</t>
  </si>
  <si>
    <t>'CC'</t>
  </si>
  <si>
    <t>EFPURI</t>
  </si>
  <si>
    <t>data object</t>
  </si>
  <si>
    <t>File na</t>
  </si>
  <si>
    <t>EFEMAI</t>
  </si>
  <si>
    <t>EFEXT</t>
  </si>
  <si>
    <t>EFGA</t>
  </si>
  <si>
    <t xml:space="preserve"> X </t>
  </si>
  <si>
    <t xml:space="preserve">X </t>
  </si>
  <si>
    <t>Type 3</t>
  </si>
  <si>
    <t>4FXX</t>
  </si>
  <si>
    <t>4F3A</t>
  </si>
  <si>
    <t>4F09</t>
  </si>
  <si>
    <t>4F11</t>
  </si>
  <si>
    <t>4F25</t>
  </si>
  <si>
    <t>4F4A</t>
  </si>
  <si>
    <t>4F4B</t>
  </si>
  <si>
    <t>4F4C</t>
  </si>
  <si>
    <t>4F3D</t>
  </si>
  <si>
    <t xml:space="preserve">Profil USIM </t>
  </si>
  <si>
    <t xml:space="preserve">Value </t>
  </si>
  <si>
    <t xml:space="preserve">'2F00' </t>
  </si>
  <si>
    <t xml:space="preserve">Application directory </t>
  </si>
  <si>
    <t xml:space="preserve">Card issuer/operator dependent </t>
  </si>
  <si>
    <t xml:space="preserve">'FF…FF' </t>
  </si>
  <si>
    <t xml:space="preserve">'2F06' </t>
  </si>
  <si>
    <t xml:space="preserve">Access rule reference </t>
  </si>
  <si>
    <t xml:space="preserve">'2F08' </t>
  </si>
  <si>
    <t xml:space="preserve">UICC Maximum Power Consumption </t>
  </si>
  <si>
    <t xml:space="preserve">'2FE2' </t>
  </si>
  <si>
    <t xml:space="preserve">ICC identification </t>
  </si>
  <si>
    <t xml:space="preserve">operator dependent  </t>
  </si>
  <si>
    <t xml:space="preserve">'4F01' </t>
  </si>
  <si>
    <t xml:space="preserve">ProSe Monitoring Parameters </t>
  </si>
  <si>
    <t xml:space="preserve">Operator dependent </t>
  </si>
  <si>
    <t xml:space="preserve">ACDC List </t>
  </si>
  <si>
    <t xml:space="preserve">MCPTT Service Table </t>
  </si>
  <si>
    <t xml:space="preserve">'4F02' </t>
  </si>
  <si>
    <t xml:space="preserve">ProSe Announcing Parameters </t>
  </si>
  <si>
    <t xml:space="preserve">MCPTT UE configuration data </t>
  </si>
  <si>
    <t xml:space="preserve">'4F03' </t>
  </si>
  <si>
    <t xml:space="preserve">HPLMN ProSe Function </t>
  </si>
  <si>
    <t xml:space="preserve">MCPTT User configuration data </t>
  </si>
  <si>
    <t xml:space="preserve">'4F04' </t>
  </si>
  <si>
    <t xml:space="preserve">MCPTT Group configuration data </t>
  </si>
  <si>
    <t xml:space="preserve">'4F05' </t>
  </si>
  <si>
    <t xml:space="preserve">MCPTT Service configuration data </t>
  </si>
  <si>
    <t xml:space="preserve">'4F06' </t>
  </si>
  <si>
    <t xml:space="preserve">'4F07' </t>
  </si>
  <si>
    <t xml:space="preserve">ProSe Policy Parameters </t>
  </si>
  <si>
    <t xml:space="preserve">'4F08' </t>
  </si>
  <si>
    <t xml:space="preserve">ProSe PLMN Parameters </t>
  </si>
  <si>
    <t xml:space="preserve">'4F09' </t>
  </si>
  <si>
    <t xml:space="preserve">ProSe Group Counter </t>
  </si>
  <si>
    <t xml:space="preserve">'4F10' </t>
  </si>
  <si>
    <t xml:space="preserve">ProSe Service Table </t>
  </si>
  <si>
    <t xml:space="preserve">'4F12' </t>
  </si>
  <si>
    <t xml:space="preserve">'4F13' </t>
  </si>
  <si>
    <t xml:space="preserve">ProSe Relay Parameters </t>
  </si>
  <si>
    <t xml:space="preserve">'4F14' </t>
  </si>
  <si>
    <t xml:space="preserve">ProSe Relay Discovery Parameters </t>
  </si>
  <si>
    <t xml:space="preserve">'00FF...FF' </t>
  </si>
  <si>
    <t xml:space="preserve">GSM Ciphering key Kc </t>
  </si>
  <si>
    <t xml:space="preserve">'4FXX' </t>
  </si>
  <si>
    <t xml:space="preserve">Image instance data files </t>
  </si>
  <si>
    <t xml:space="preserve">ACDC OS Configuration </t>
  </si>
  <si>
    <t xml:space="preserve">'4F22' </t>
  </si>
  <si>
    <t xml:space="preserve">'4F24' </t>
  </si>
  <si>
    <t xml:space="preserve">'4F30' </t>
  </si>
  <si>
    <t xml:space="preserve">SoLSA Access Indicator </t>
  </si>
  <si>
    <t xml:space="preserve">'4F31' </t>
  </si>
  <si>
    <t xml:space="preserve">SoLSA LSA List </t>
  </si>
  <si>
    <t xml:space="preserve">'FF...FF' </t>
  </si>
  <si>
    <t xml:space="preserve">LSA Descriptor files </t>
  </si>
  <si>
    <t xml:space="preserve">Capability configuration parameters 1 </t>
  </si>
  <si>
    <t xml:space="preserve">GPRS Ciphring key KcGPRS </t>
  </si>
  <si>
    <t xml:space="preserve">'FF..FF' </t>
  </si>
  <si>
    <t xml:space="preserve">'4F64' </t>
  </si>
  <si>
    <t xml:space="preserve">Investigation PLMN scan </t>
  </si>
  <si>
    <t xml:space="preserve">Additional number alpha string </t>
  </si>
  <si>
    <t xml:space="preserve">Abbreviated dialling numbers </t>
  </si>
  <si>
    <t xml:space="preserve">Grouping information alpha string </t>
  </si>
  <si>
    <t>'4FXX'</t>
  </si>
  <si>
    <t>4F52</t>
  </si>
  <si>
    <t>File Identific</t>
  </si>
  <si>
    <t>2F05'</t>
  </si>
  <si>
    <t xml:space="preserve">4F11' </t>
  </si>
  <si>
    <t xml:space="preserve">4F20' </t>
  </si>
  <si>
    <t xml:space="preserve">4F21' </t>
  </si>
  <si>
    <t xml:space="preserve">4FXX' </t>
  </si>
  <si>
    <t xml:space="preserve">4F63' </t>
  </si>
  <si>
    <t xml:space="preserve">'4F42' </t>
  </si>
  <si>
    <t xml:space="preserve">'4F43' </t>
  </si>
  <si>
    <t xml:space="preserve">'4F45' </t>
  </si>
  <si>
    <t xml:space="preserve">'4F46' </t>
  </si>
  <si>
    <t xml:space="preserve">'4F47' </t>
  </si>
  <si>
    <t xml:space="preserve">'4F48' </t>
  </si>
  <si>
    <t xml:space="preserve">'4F49' </t>
  </si>
  <si>
    <t xml:space="preserve">'4F4A' </t>
  </si>
  <si>
    <t xml:space="preserve">'4F4B' </t>
  </si>
  <si>
    <t xml:space="preserve">'4F81' </t>
  </si>
  <si>
    <t xml:space="preserve">'4F82' </t>
  </si>
  <si>
    <t xml:space="preserve">'4F83' </t>
  </si>
  <si>
    <t xml:space="preserve">'4F84' </t>
  </si>
  <si>
    <t xml:space="preserve">'4F85' </t>
  </si>
  <si>
    <t xml:space="preserve">'4F86' </t>
  </si>
  <si>
    <t xml:space="preserve">'6F06' </t>
  </si>
  <si>
    <t xml:space="preserve">'6F08' </t>
  </si>
  <si>
    <t xml:space="preserve">'6F09' </t>
  </si>
  <si>
    <t xml:space="preserve">'6F2C' </t>
  </si>
  <si>
    <t xml:space="preserve">'6F31' </t>
  </si>
  <si>
    <t xml:space="preserve">'6F37' </t>
  </si>
  <si>
    <t xml:space="preserve">'6F38' </t>
  </si>
  <si>
    <t xml:space="preserve">'6F3E' </t>
  </si>
  <si>
    <t xml:space="preserve">'6F3F' </t>
  </si>
  <si>
    <t xml:space="preserve">'6F46' </t>
  </si>
  <si>
    <t xml:space="preserve">'6F47' </t>
  </si>
  <si>
    <t xml:space="preserve">'6F49' </t>
  </si>
  <si>
    <t xml:space="preserve">'6F4D' </t>
  </si>
  <si>
    <t xml:space="preserve">'6F4F' </t>
  </si>
  <si>
    <t xml:space="preserve">'6F54' </t>
  </si>
  <si>
    <t xml:space="preserve">'6F56' </t>
  </si>
  <si>
    <t xml:space="preserve">'6F57' </t>
  </si>
  <si>
    <t xml:space="preserve">'6F58' </t>
  </si>
  <si>
    <t xml:space="preserve">'6F5B' </t>
  </si>
  <si>
    <t xml:space="preserve">'6F5C' </t>
  </si>
  <si>
    <t xml:space="preserve">'6F60' </t>
  </si>
  <si>
    <t xml:space="preserve">4F41' </t>
  </si>
  <si>
    <t xml:space="preserve">4F44' </t>
  </si>
  <si>
    <t xml:space="preserve">6F05' </t>
  </si>
  <si>
    <t xml:space="preserve">6F07' </t>
  </si>
  <si>
    <t xml:space="preserve">6F39' </t>
  </si>
  <si>
    <t xml:space="preserve">6F32' </t>
  </si>
  <si>
    <t xml:space="preserve">6F3B' </t>
  </si>
  <si>
    <t xml:space="preserve">6F3C'  </t>
  </si>
  <si>
    <t xml:space="preserve">6F40' </t>
  </si>
  <si>
    <t xml:space="preserve">6F41' </t>
  </si>
  <si>
    <t xml:space="preserve">6F42' </t>
  </si>
  <si>
    <t xml:space="preserve">6F43' </t>
  </si>
  <si>
    <t xml:space="preserve">6F45' </t>
  </si>
  <si>
    <t xml:space="preserve">6F48' </t>
  </si>
  <si>
    <t xml:space="preserve">6F4B' </t>
  </si>
  <si>
    <t xml:space="preserve">6F4C' </t>
  </si>
  <si>
    <t xml:space="preserve">6F4E' </t>
  </si>
  <si>
    <t xml:space="preserve">6F50' </t>
  </si>
  <si>
    <t xml:space="preserve">6F55' </t>
  </si>
  <si>
    <t xml:space="preserve">'6F61' </t>
  </si>
  <si>
    <t xml:space="preserve">'6F62' </t>
  </si>
  <si>
    <t xml:space="preserve">'6F73' </t>
  </si>
  <si>
    <t xml:space="preserve">'6F78' </t>
  </si>
  <si>
    <t xml:space="preserve">'6F7E </t>
  </si>
  <si>
    <t xml:space="preserve">'6F80' </t>
  </si>
  <si>
    <t xml:space="preserve">'6F81' </t>
  </si>
  <si>
    <t xml:space="preserve">'6FAD' </t>
  </si>
  <si>
    <t xml:space="preserve">'6FB1' </t>
  </si>
  <si>
    <t xml:space="preserve">'6FB2' </t>
  </si>
  <si>
    <t xml:space="preserve">'6FB3' </t>
  </si>
  <si>
    <t xml:space="preserve">'6FB4' </t>
  </si>
  <si>
    <t xml:space="preserve">'6FB7' </t>
  </si>
  <si>
    <t xml:space="preserve">'6FC3' </t>
  </si>
  <si>
    <t xml:space="preserve">'6FC5' </t>
  </si>
  <si>
    <t xml:space="preserve">'6FC6' </t>
  </si>
  <si>
    <t xml:space="preserve">'6FC7' </t>
  </si>
  <si>
    <t xml:space="preserve">'6FC8' </t>
  </si>
  <si>
    <t xml:space="preserve">'6FC9' </t>
  </si>
  <si>
    <t xml:space="preserve">'6FCA' </t>
  </si>
  <si>
    <t xml:space="preserve">'6FCB' </t>
  </si>
  <si>
    <t xml:space="preserve">'6FCC' </t>
  </si>
  <si>
    <t xml:space="preserve">'6FCD' </t>
  </si>
  <si>
    <t xml:space="preserve">'6FCE' </t>
  </si>
  <si>
    <t xml:space="preserve">'6FD0' </t>
  </si>
  <si>
    <t xml:space="preserve">'6FD1' </t>
  </si>
  <si>
    <t xml:space="preserve">'6FD2' </t>
  </si>
  <si>
    <t xml:space="preserve">'6FD3' </t>
  </si>
  <si>
    <t xml:space="preserve">'6FD4' </t>
  </si>
  <si>
    <t xml:space="preserve">'6FD5' </t>
  </si>
  <si>
    <t xml:space="preserve">'6FD6' </t>
  </si>
  <si>
    <t xml:space="preserve">'6FD7' </t>
  </si>
  <si>
    <t xml:space="preserve">'6FD8' </t>
  </si>
  <si>
    <t xml:space="preserve">'6FD9' </t>
  </si>
  <si>
    <t xml:space="preserve">'6FDA' </t>
  </si>
  <si>
    <t xml:space="preserve">'6FDB' </t>
  </si>
  <si>
    <t xml:space="preserve">'6FDC' </t>
  </si>
  <si>
    <t xml:space="preserve">'6FDD' </t>
  </si>
  <si>
    <t xml:space="preserve">'6FDE' </t>
  </si>
  <si>
    <t xml:space="preserve">'6FDF' </t>
  </si>
  <si>
    <t xml:space="preserve">'6FE0' </t>
  </si>
  <si>
    <t xml:space="preserve">'6FE1' </t>
  </si>
  <si>
    <t xml:space="preserve">'6FE2' </t>
  </si>
  <si>
    <t xml:space="preserve">'6FE3' </t>
  </si>
  <si>
    <t xml:space="preserve">'6FE4' </t>
  </si>
  <si>
    <t xml:space="preserve">'6FE5' </t>
  </si>
  <si>
    <t xml:space="preserve">'6FE6' </t>
  </si>
  <si>
    <t xml:space="preserve">'6FE7' </t>
  </si>
  <si>
    <t xml:space="preserve">'6FE8' </t>
  </si>
  <si>
    <t xml:space="preserve">'6FE9' </t>
  </si>
  <si>
    <t xml:space="preserve">'6FEA' </t>
  </si>
  <si>
    <t>'6FEB'</t>
  </si>
  <si>
    <t>'6FEC</t>
  </si>
  <si>
    <t>'6FED'</t>
  </si>
  <si>
    <t>'6FEE'</t>
  </si>
  <si>
    <t>'6FEF'</t>
  </si>
  <si>
    <t>6FF0</t>
  </si>
  <si>
    <t>6FF1</t>
  </si>
  <si>
    <t>6FF2</t>
  </si>
  <si>
    <t>'6FF3'</t>
  </si>
  <si>
    <t>'6FF4'</t>
  </si>
  <si>
    <t>6FF5</t>
  </si>
  <si>
    <t>6FF6</t>
  </si>
  <si>
    <t xml:space="preserve">6FCF' </t>
  </si>
  <si>
    <t xml:space="preserve">6FC4' </t>
  </si>
  <si>
    <t xml:space="preserve">6FB6' </t>
  </si>
  <si>
    <t xml:space="preserve">6FB5' </t>
  </si>
  <si>
    <t xml:space="preserve">6F82' </t>
  </si>
  <si>
    <t xml:space="preserve">6F83' </t>
  </si>
  <si>
    <t xml:space="preserve">6F7B' </t>
  </si>
  <si>
    <t>ProSe Group Member Discovery Paramete</t>
  </si>
  <si>
    <t xml:space="preserve">4F23' </t>
  </si>
  <si>
    <t xml:space="preserve"> Preferred languages </t>
  </si>
  <si>
    <t>ProSe Direct Communication Radio Parameters</t>
  </si>
  <si>
    <t>ProSe Direct Discovery Monitoring Radio Parameters</t>
  </si>
  <si>
    <t>ProSe Direct Discovery Announcing Radio Parameters</t>
  </si>
  <si>
    <t xml:space="preserve"> ProSe UsageInformationReportingConfiguratio</t>
  </si>
  <si>
    <t xml:space="preserve"> Image data </t>
  </si>
  <si>
    <t xml:space="preserve"> ICE graphics </t>
  </si>
  <si>
    <t xml:space="preserve"> CPBCCH Information </t>
  </si>
  <si>
    <t xml:space="preserve"> E-mail addresses  </t>
  </si>
  <si>
    <t xml:space="preserve"> Second name entry </t>
  </si>
  <si>
    <t xml:space="preserve"> Grouping file </t>
  </si>
  <si>
    <t xml:space="preserve"> Phone book control </t>
  </si>
  <si>
    <t xml:space="preserve"> Pseudonym </t>
  </si>
  <si>
    <t>User Controlled PLMN selector for I-WL</t>
  </si>
  <si>
    <t>Operator Controlled PLMN selector for IWLAN</t>
  </si>
  <si>
    <t xml:space="preserve">Multimedia Messages List </t>
  </si>
  <si>
    <t xml:space="preserve"> Additional number</t>
  </si>
  <si>
    <t xml:space="preserve"> Extension 1</t>
  </si>
  <si>
    <t>User Controlled PLMN selector for I-WLAN</t>
  </si>
  <si>
    <t>I-WLAN Equivalent HPLMN Presentation Indication</t>
  </si>
  <si>
    <t xml:space="preserve">I-WLAN HPLMN Indication </t>
  </si>
  <si>
    <t xml:space="preserve">HPLMN Direct Access Indicator </t>
  </si>
  <si>
    <t xml:space="preserve">Allowed CSG lists </t>
  </si>
  <si>
    <t xml:space="preserve">CSG Type </t>
  </si>
  <si>
    <t xml:space="preserve">HNB name </t>
  </si>
  <si>
    <t xml:space="preserve">Operator CSG lists </t>
  </si>
  <si>
    <t xml:space="preserve">Operator CSG Type </t>
  </si>
  <si>
    <t xml:space="preserve">Operator HNB name </t>
  </si>
  <si>
    <t xml:space="preserve"> IMSI </t>
  </si>
  <si>
    <t xml:space="preserve">Ciphering and integrity keys </t>
  </si>
  <si>
    <t xml:space="preserve">De-personalization control keys </t>
  </si>
  <si>
    <t xml:space="preserve">Higher Priority PLMN search period </t>
  </si>
  <si>
    <t xml:space="preserve">ACM maximum value </t>
  </si>
  <si>
    <t xml:space="preserve">USIM service table </t>
  </si>
  <si>
    <t xml:space="preserve">Group identifier level 1 </t>
  </si>
  <si>
    <t xml:space="preserve">Group identifier level 2 </t>
  </si>
  <si>
    <t xml:space="preserve"> PUCT </t>
  </si>
  <si>
    <t xml:space="preserve"> CBMI </t>
  </si>
  <si>
    <t xml:space="preserve">Service provider name </t>
  </si>
  <si>
    <t xml:space="preserve">Short message status reports </t>
  </si>
  <si>
    <t xml:space="preserve"> CBMID </t>
  </si>
  <si>
    <t xml:space="preserve">Service Dialling Numbers </t>
  </si>
  <si>
    <t xml:space="preserve">Barred Dialling Numbers </t>
  </si>
  <si>
    <t xml:space="preserve">Capability configuration parameters 2 </t>
  </si>
  <si>
    <t xml:space="preserve"> CBMIR </t>
  </si>
  <si>
    <t xml:space="preserve">SetUp Menu Elements </t>
  </si>
  <si>
    <t xml:space="preserve">Enabled services table </t>
  </si>
  <si>
    <t xml:space="preserve">Access point name control list </t>
  </si>
  <si>
    <t xml:space="preserve">Comparison method information </t>
  </si>
  <si>
    <t>Initialisation value for Hyperframe number</t>
  </si>
  <si>
    <t xml:space="preserve">Maximum value of START </t>
  </si>
  <si>
    <t>Multimedia Messages Data File</t>
  </si>
  <si>
    <t xml:space="preserve"> Language indication </t>
  </si>
  <si>
    <t>Access rule reference (under ADFUSIM and DFTELECOM)</t>
  </si>
  <si>
    <t>Ciphering and integrity keys for packet switched domain</t>
  </si>
  <si>
    <t xml:space="preserve"> Co-operative network list</t>
  </si>
  <si>
    <t xml:space="preserve"> Accumulated call meter</t>
  </si>
  <si>
    <t xml:space="preserve"> Fixed dialling numbers </t>
  </si>
  <si>
    <t xml:space="preserve"> Short messages </t>
  </si>
  <si>
    <t xml:space="preserve"> MSISDN storage </t>
  </si>
  <si>
    <t xml:space="preserve"> SMS parameters </t>
  </si>
  <si>
    <t xml:space="preserve"> SMS status </t>
  </si>
  <si>
    <t xml:space="preserve"> Extension 2</t>
  </si>
  <si>
    <t xml:space="preserve"> Extension 3</t>
  </si>
  <si>
    <t xml:space="preserve"> Extension 5</t>
  </si>
  <si>
    <t xml:space="preserve"> Extension 4</t>
  </si>
  <si>
    <t>User controlled PLMN selector with Acce Technology</t>
  </si>
  <si>
    <t>Operator controlled PLMN selector with Access Technology</t>
  </si>
  <si>
    <t xml:space="preserve">Packet switched location information </t>
  </si>
  <si>
    <t xml:space="preserve">Access control class </t>
  </si>
  <si>
    <t xml:space="preserve">Location information </t>
  </si>
  <si>
    <t xml:space="preserve">Incoming call information </t>
  </si>
  <si>
    <t xml:space="preserve">Outgoing call information </t>
  </si>
  <si>
    <t xml:space="preserve">Administrative data </t>
  </si>
  <si>
    <t xml:space="preserve">Voice Group Call Service </t>
  </si>
  <si>
    <t xml:space="preserve">Voice Group Call Service Status </t>
  </si>
  <si>
    <t xml:space="preserve">Voice Broadcast Service </t>
  </si>
  <si>
    <t xml:space="preserve">Voice Broadcast Service Status </t>
  </si>
  <si>
    <t xml:space="preserve"> EMLPP </t>
  </si>
  <si>
    <t xml:space="preserve"> AaeM </t>
  </si>
  <si>
    <t xml:space="preserve">Emergency call codes </t>
  </si>
  <si>
    <t xml:space="preserve">Key for hidden phone book entries </t>
  </si>
  <si>
    <t xml:space="preserve">Operator Network List </t>
  </si>
  <si>
    <t xml:space="preserve">Mailbox Dialling Numbers </t>
  </si>
  <si>
    <t xml:space="preserve">Extension 6 </t>
  </si>
  <si>
    <t xml:space="preserve">Mailbox Identifier </t>
  </si>
  <si>
    <t xml:space="preserve">Extension 7 </t>
  </si>
  <si>
    <t xml:space="preserve">MMS Notification </t>
  </si>
  <si>
    <t xml:space="preserve">MMS Issuer Connectivity Parameters </t>
  </si>
  <si>
    <t xml:space="preserve">MMS User Preferences </t>
  </si>
  <si>
    <t xml:space="preserve">Network's Indication of Alerting (NIA) </t>
  </si>
  <si>
    <t>Voice Group Call Service Ciphering Algorithm</t>
  </si>
  <si>
    <t>Voice Broadcast Service Ciphering Algorithm</t>
  </si>
  <si>
    <t xml:space="preserve">GBA Bootstrapping parameters </t>
  </si>
  <si>
    <t xml:space="preserve">MBMS Service Keys List </t>
  </si>
  <si>
    <t xml:space="preserve">MBMS User Key </t>
  </si>
  <si>
    <t xml:space="preserve">EHPLMN </t>
  </si>
  <si>
    <t xml:space="preserve">GBA NAF List </t>
  </si>
  <si>
    <t xml:space="preserve">EHPLMN Presentation Indication </t>
  </si>
  <si>
    <t xml:space="preserve">NAF Key Centre Address </t>
  </si>
  <si>
    <t xml:space="preserve">In Case of Emergency – Dialling Number </t>
  </si>
  <si>
    <t xml:space="preserve">In Case of Emergency – Free Format </t>
  </si>
  <si>
    <t xml:space="preserve">EPS location information </t>
  </si>
  <si>
    <t xml:space="preserve">EPS NAS Security Context </t>
  </si>
  <si>
    <t xml:space="preserve">Public Service Identity of the SM-SC </t>
  </si>
  <si>
    <t xml:space="preserve">USAT Facility Control </t>
  </si>
  <si>
    <t xml:space="preserve">UICC IARI </t>
  </si>
  <si>
    <t xml:space="preserve">Non Access Stratum Configuration  </t>
  </si>
  <si>
    <t xml:space="preserve">UICC certificate </t>
  </si>
  <si>
    <t xml:space="preserve">Relay Node ID </t>
  </si>
  <si>
    <t xml:space="preserve"> Forbidden PLMNs </t>
  </si>
  <si>
    <t xml:space="preserve"> Incoming call timer </t>
  </si>
  <si>
    <t xml:space="preserve"> Outgoing call timer </t>
  </si>
  <si>
    <t xml:space="preserve"> Extension 8</t>
  </si>
  <si>
    <t>Network Connectivity Parameters for UICC IP connections</t>
  </si>
  <si>
    <t xml:space="preserve"> Network Parameters </t>
  </si>
  <si>
    <t xml:space="preserve">Max value of Secure Channel counter </t>
  </si>
  <si>
    <t xml:space="preserve">Public Warning System </t>
  </si>
  <si>
    <t xml:space="preserve"> FDN URI </t>
  </si>
  <si>
    <t xml:space="preserve"> BDN URI </t>
  </si>
  <si>
    <t xml:space="preserve"> SDN URI </t>
  </si>
  <si>
    <t xml:space="preserve">IMEI(SV) White List </t>
  </si>
  <si>
    <t xml:space="preserve">IMEI(SV) Pairing Status </t>
  </si>
  <si>
    <t xml:space="preserve">IMEI(SV) Pairing Devices </t>
  </si>
  <si>
    <t xml:space="preserve">Home ePDG Identifier </t>
  </si>
  <si>
    <t xml:space="preserve">ePDG Selection Information </t>
  </si>
  <si>
    <t xml:space="preserve">Emergency ePDG Identifier </t>
  </si>
  <si>
    <t>ePDG Selection Information for Emergency Services</t>
  </si>
  <si>
    <t xml:space="preserve">FF…FF' </t>
  </si>
  <si>
    <t xml:space="preserve">0000' </t>
  </si>
  <si>
    <t xml:space="preserve">00FF...FF' </t>
  </si>
  <si>
    <t xml:space="preserve">FF...FF07' </t>
  </si>
  <si>
    <t xml:space="preserve">00000000' </t>
  </si>
  <si>
    <t xml:space="preserve">00' </t>
  </si>
  <si>
    <t xml:space="preserve">FF...FF' </t>
  </si>
  <si>
    <t xml:space="preserve">00…00' </t>
  </si>
  <si>
    <t xml:space="preserve">'0000FF…FF' </t>
  </si>
  <si>
    <t xml:space="preserve">'00FF…FF' </t>
  </si>
  <si>
    <t xml:space="preserve">'FFFFFF' </t>
  </si>
  <si>
    <t xml:space="preserve">'07FF…FF' </t>
  </si>
  <si>
    <t xml:space="preserve">'FF' </t>
  </si>
  <si>
    <t xml:space="preserve">Operator dependent  </t>
  </si>
  <si>
    <t xml:space="preserve">'000000' </t>
  </si>
  <si>
    <t xml:space="preserve">'F0 00 00 F0 00 00' </t>
  </si>
  <si>
    <t xml:space="preserve">'FFFFFF0000..FFFFFF0000' </t>
  </si>
  <si>
    <t xml:space="preserve">FFFFFF0000..FFFFFF0000' </t>
  </si>
  <si>
    <t xml:space="preserve">FFFFFFFF xxxxxx 0000 FF 01' (see note 2) </t>
  </si>
  <si>
    <t xml:space="preserve">FF…FF 000000 00 01FFFF' </t>
  </si>
  <si>
    <t xml:space="preserve">FF…FF 000000 01FFFF' </t>
  </si>
  <si>
    <t xml:space="preserve">000000' </t>
  </si>
  <si>
    <t xml:space="preserve">00 FF...FF' </t>
  </si>
  <si>
    <t xml:space="preserve">00 00 00 00 00' </t>
  </si>
  <si>
    <t xml:space="preserve">xx 00 FF...FF' </t>
  </si>
  <si>
    <t xml:space="preserve">'00 00 00 FF…FF' </t>
  </si>
  <si>
    <t xml:space="preserve">FF…FF' or xxxxxx (see Note 2) </t>
  </si>
  <si>
    <t xml:space="preserve">00 FF…FF' </t>
  </si>
  <si>
    <t xml:space="preserve">Card Issuer / Operator dependent </t>
  </si>
  <si>
    <t>FFFFFFFF FFFFFF xxxxxx 0000 FF 01' (seenote 2)</t>
  </si>
  <si>
    <t>FFFFFFFFFFFFFFFFFFFFFFFF xxxxxx0000 01' (see note 2)</t>
  </si>
  <si>
    <t xml:space="preserve">FF..FF </t>
  </si>
  <si>
    <t>Operator dependent (at least 1 range of IMEI(SV) values)</t>
  </si>
  <si>
    <t>check again</t>
  </si>
  <si>
    <t>80 1E 60 C0 1E 90 00 80 04 00 00 00 00 00 00 00 00 F0 00 00 00 00 40 00 00 00 00 00 00 80'</t>
  </si>
  <si>
    <t>'4F20'</t>
  </si>
  <si>
    <t>'4F52'</t>
  </si>
  <si>
    <t>10</t>
  </si>
  <si>
    <t>11</t>
  </si>
  <si>
    <t>12</t>
  </si>
  <si>
    <t>14</t>
  </si>
  <si>
    <t>15</t>
  </si>
  <si>
    <t>17</t>
  </si>
  <si>
    <t>19</t>
  </si>
  <si>
    <t>'4F41' '</t>
  </si>
  <si>
    <t xml:space="preserve">'4F44' </t>
  </si>
  <si>
    <t xml:space="preserve"> '01' </t>
  </si>
  <si>
    <t xml:space="preserve">'02' </t>
  </si>
  <si>
    <t xml:space="preserve">'03' </t>
  </si>
  <si>
    <t xml:space="preserve">'04' </t>
  </si>
  <si>
    <t xml:space="preserve">'05' </t>
  </si>
  <si>
    <t xml:space="preserve">'06' </t>
  </si>
  <si>
    <t xml:space="preserve">'07' </t>
  </si>
  <si>
    <t xml:space="preserve">'08' </t>
  </si>
  <si>
    <t xml:space="preserve">'09' </t>
  </si>
  <si>
    <t xml:space="preserve">'0A' </t>
  </si>
  <si>
    <t xml:space="preserve">'0B' </t>
  </si>
  <si>
    <t>'4F82' '</t>
  </si>
  <si>
    <t>'4F83' '</t>
  </si>
  <si>
    <t xml:space="preserve">'01' </t>
  </si>
  <si>
    <t xml:space="preserve"> '02' </t>
  </si>
  <si>
    <t xml:space="preserve"> '03' </t>
  </si>
  <si>
    <t>'4F11' '</t>
  </si>
  <si>
    <t xml:space="preserve">'10' </t>
  </si>
  <si>
    <t xml:space="preserve"> '11' </t>
  </si>
  <si>
    <t xml:space="preserve">'12' </t>
  </si>
  <si>
    <t xml:space="preserve">'13' </t>
  </si>
  <si>
    <t xml:space="preserve">'14' </t>
  </si>
  <si>
    <t xml:space="preserve"> '07' </t>
  </si>
  <si>
    <t xml:space="preserve"> '0B' </t>
  </si>
  <si>
    <t xml:space="preserve">'0C' </t>
  </si>
  <si>
    <t xml:space="preserve"> '0D' </t>
  </si>
  <si>
    <t xml:space="preserve"> '0E' </t>
  </si>
  <si>
    <t xml:space="preserve"> '0F' </t>
  </si>
  <si>
    <t xml:space="preserve">'11' </t>
  </si>
  <si>
    <t xml:space="preserve"> '14' </t>
  </si>
  <si>
    <t xml:space="preserve"> '15' </t>
  </si>
  <si>
    <t xml:space="preserve">'16' </t>
  </si>
  <si>
    <t xml:space="preserve">'17' </t>
  </si>
  <si>
    <t xml:space="preserve">'19' </t>
  </si>
  <si>
    <t xml:space="preserve"> '1A' </t>
  </si>
  <si>
    <t xml:space="preserve">'1B' </t>
  </si>
  <si>
    <t xml:space="preserve"> '1D' </t>
  </si>
  <si>
    <t xml:space="preserve">'1E' </t>
  </si>
  <si>
    <t xml:space="preserve"> '18' </t>
  </si>
  <si>
    <t>'4F01'</t>
  </si>
  <si>
    <t>'4F02'</t>
  </si>
  <si>
    <t>'4F03'</t>
  </si>
  <si>
    <t>'4F04'</t>
  </si>
  <si>
    <t>'4F05'</t>
  </si>
  <si>
    <t>on Hex</t>
  </si>
  <si>
    <t xml:space="preserve">H.2 List of SFI Values at the DF GSM-ACCESS Level </t>
  </si>
  <si>
    <t xml:space="preserve">H.4 List of SFI Values at the DF HNB Level </t>
  </si>
  <si>
    <t xml:space="preserve">H.5 List of SFI Values at the DF ProSe Level </t>
  </si>
  <si>
    <t>H.6 List of SFI Values at the DF ACDC Level</t>
  </si>
  <si>
    <t xml:space="preserve">H.7 List of SFI Values at the DF MCPTT Level </t>
  </si>
  <si>
    <t xml:space="preserve">H.3 List of SFI Values at the DF WLAN Level </t>
  </si>
  <si>
    <t xml:space="preserve">H.1 List of SFI Values at the USIM ADF Level </t>
  </si>
  <si>
    <t>'2FE2'</t>
  </si>
  <si>
    <t>'2F05'</t>
  </si>
  <si>
    <t>'2F06'</t>
  </si>
  <si>
    <t>'2F00'</t>
  </si>
  <si>
    <t xml:space="preserve">H.1 List of SFI Values at the MF Level </t>
  </si>
  <si>
    <t>ANRA</t>
  </si>
  <si>
    <t>ANRB</t>
  </si>
  <si>
    <t>ANRC</t>
  </si>
  <si>
    <t>EXT1</t>
  </si>
  <si>
    <t>EMAIL</t>
  </si>
  <si>
    <t>PBC</t>
  </si>
  <si>
    <t>GRP</t>
  </si>
  <si>
    <t>SNE</t>
  </si>
  <si>
    <t>UID</t>
  </si>
  <si>
    <t>AAS</t>
  </si>
  <si>
    <t>GAS</t>
  </si>
  <si>
    <t>Table G.1: Structure of EFs inside DFPHONEBOOK</t>
  </si>
  <si>
    <t>4F22</t>
  </si>
  <si>
    <t>4F23</t>
  </si>
  <si>
    <t>4F24</t>
  </si>
  <si>
    <t xml:space="preserve">PhoneBook Set1 </t>
  </si>
  <si>
    <t xml:space="preserve">Common Files </t>
  </si>
  <si>
    <t>4F13</t>
  </si>
  <si>
    <t>4F54</t>
  </si>
  <si>
    <t>4F50</t>
  </si>
  <si>
    <t>4F19</t>
  </si>
  <si>
    <t>4F21</t>
  </si>
  <si>
    <t>4F26</t>
  </si>
  <si>
    <t>4F15</t>
  </si>
  <si>
    <t xml:space="preserve">PhoneBook Set2 </t>
  </si>
  <si>
    <t>4F3B</t>
  </si>
  <si>
    <t>4F0A</t>
  </si>
  <si>
    <t>4F12</t>
  </si>
  <si>
    <t>4F14</t>
  </si>
  <si>
    <t>4F55</t>
  </si>
  <si>
    <t>4F51</t>
  </si>
  <si>
    <t>4F1A</t>
  </si>
  <si>
    <t>4F16</t>
  </si>
  <si>
    <t xml:space="preserve"> DFPHONEBOOK  '5F3A'</t>
  </si>
  <si>
    <t>0A</t>
  </si>
  <si>
    <t>PSC</t>
  </si>
  <si>
    <t>CC</t>
  </si>
  <si>
    <t>PUID</t>
  </si>
  <si>
    <t>AND</t>
  </si>
  <si>
    <t>PURI</t>
  </si>
  <si>
    <t>ADN1</t>
  </si>
  <si>
    <t>PBC1</t>
  </si>
  <si>
    <t>ANRA1</t>
  </si>
  <si>
    <t>ANRB1</t>
  </si>
  <si>
    <t>PURI1</t>
  </si>
  <si>
    <t>EMAIL1</t>
  </si>
  <si>
    <t>UID1</t>
  </si>
  <si>
    <t>GRP1</t>
  </si>
  <si>
    <t>SNE1</t>
  </si>
  <si>
    <t>ANRC1</t>
  </si>
  <si>
    <t>Identifier</t>
  </si>
  <si>
    <t>Structure</t>
  </si>
  <si>
    <t>Mandatory / Optional?</t>
  </si>
  <si>
    <t>Update Activity</t>
  </si>
  <si>
    <t>2n bytes(n&gt;1)</t>
  </si>
  <si>
    <t>Low</t>
  </si>
  <si>
    <t>ALW</t>
  </si>
  <si>
    <t>33 Bytes</t>
  </si>
  <si>
    <t>Hight</t>
  </si>
  <si>
    <t>5n(n&gt;= 8 bytes)</t>
  </si>
  <si>
    <t>3 Bytes</t>
  </si>
  <si>
    <t>PIN/PIN2</t>
  </si>
  <si>
    <t>X bytes (x&gt;=1)</t>
  </si>
  <si>
    <t>OP</t>
  </si>
  <si>
    <t>n bytes</t>
  </si>
  <si>
    <t>2 n bytes</t>
  </si>
  <si>
    <t>3b bytes (n&gt;=4)</t>
  </si>
  <si>
    <t>4+x bytes</t>
  </si>
  <si>
    <t>2n byte</t>
  </si>
  <si>
    <t>X+4 Bytes</t>
  </si>
  <si>
    <t>4n Bytes</t>
  </si>
  <si>
    <t>14 Bytes</t>
  </si>
  <si>
    <t>X+14 Bytes</t>
  </si>
  <si>
    <t>176 Bytes</t>
  </si>
  <si>
    <t>28 + Y Bytes</t>
  </si>
  <si>
    <t>30 bytes</t>
  </si>
  <si>
    <t>X+28 Bytes</t>
  </si>
  <si>
    <t>6F80/EF ICI</t>
  </si>
  <si>
    <t>6F81/EF OCI</t>
  </si>
  <si>
    <t>X+27 Bytes</t>
  </si>
  <si>
    <t>6F82/EF ICT</t>
  </si>
  <si>
    <t>6F83/OCT</t>
  </si>
  <si>
    <t>6F4E/EF EXT5</t>
  </si>
  <si>
    <t>6F4F/EF CCP2</t>
  </si>
  <si>
    <t>X bytes (x&gt;=15)</t>
  </si>
  <si>
    <t>6FB5/EF eMLPP</t>
  </si>
  <si>
    <t>6FB6/EF Aaem</t>
  </si>
  <si>
    <t>6FC3/EF Hiddenkey</t>
  </si>
  <si>
    <t>4 byte</t>
  </si>
  <si>
    <t>6F48/EF BDN</t>
  </si>
  <si>
    <t>X + 15 bytes</t>
  </si>
  <si>
    <t>6F55/EF EXT4</t>
  </si>
  <si>
    <t>13 Bytes</t>
  </si>
  <si>
    <t>6F58/EF CMI</t>
  </si>
  <si>
    <t>X+1 Bytes</t>
  </si>
  <si>
    <t>6F56/EF EST</t>
  </si>
  <si>
    <t>X bytes(X&gt;=1)</t>
  </si>
  <si>
    <t>6F57/EF ACL</t>
  </si>
  <si>
    <t>6F2C/EFDCK</t>
  </si>
  <si>
    <t>6F32/EF CNL</t>
  </si>
  <si>
    <t>6n byetes(n&gt;=1)</t>
  </si>
  <si>
    <t>6F5B/EF STAR-HFN</t>
  </si>
  <si>
    <t>6 bytes</t>
  </si>
  <si>
    <t>6F5C/EF Treshold</t>
  </si>
  <si>
    <t>6F61/EF OPLMNwACT</t>
  </si>
  <si>
    <t>5n Bytes</t>
  </si>
  <si>
    <t>6F62/EF HPLMNwACR</t>
  </si>
  <si>
    <t>5n(n&gt;1) bytes</t>
  </si>
  <si>
    <t>6F06/EF ARR</t>
  </si>
  <si>
    <t>X bytes(X&gt;6)</t>
  </si>
  <si>
    <t>6FC4/EF NETPAR</t>
  </si>
  <si>
    <t>X bytes(X&gt;=46)</t>
  </si>
  <si>
    <t>6FC5/EF PNN</t>
  </si>
  <si>
    <t>X bytes; X&gt;=3</t>
  </si>
  <si>
    <t>6FC6/EF OPL</t>
  </si>
  <si>
    <t>1A'</t>
  </si>
  <si>
    <t>X bytes (X&gt;=8)</t>
  </si>
  <si>
    <t>6FC7/EF MBDN</t>
  </si>
  <si>
    <t>6FC8/EF EXT6</t>
  </si>
  <si>
    <t>X Bytes(X&gt;=4)</t>
  </si>
  <si>
    <t>6FC9/EF MBI</t>
  </si>
  <si>
    <t>6FCA/EF MWIS</t>
  </si>
  <si>
    <t>X bytes(X&gt;=5)</t>
  </si>
  <si>
    <t>6FCB/EF CFIS</t>
  </si>
  <si>
    <t>6FCC/EF EXT 7</t>
  </si>
  <si>
    <t>6FCD/EF SPDI</t>
  </si>
  <si>
    <t>x bytes</t>
  </si>
  <si>
    <t>6FCE/EF MMSN</t>
  </si>
  <si>
    <t>6FCF/EF EXT 8</t>
  </si>
  <si>
    <t>X+2</t>
  </si>
  <si>
    <t>6FD0/EF MMSICP</t>
  </si>
  <si>
    <t>X1+..+Xn byte</t>
  </si>
  <si>
    <t>6FD1/EF MMSUP</t>
  </si>
  <si>
    <t>X Bytes</t>
  </si>
  <si>
    <t>6FD2/EF MMSUCP</t>
  </si>
  <si>
    <t>6FD3/EF NIA</t>
  </si>
  <si>
    <t>6FB1/EF VGCS</t>
  </si>
  <si>
    <t>4n bytes, (1≤ n ≤ 50</t>
  </si>
  <si>
    <t>6FB2/EF VGCSS</t>
  </si>
  <si>
    <t>7 Bytes</t>
  </si>
  <si>
    <t>6FB3/EF VBS</t>
  </si>
  <si>
    <t xml:space="preserve">4n bytes, (1 ≤ n ≤ 50) </t>
  </si>
  <si>
    <t>6FB4/EF VBSS</t>
  </si>
  <si>
    <t xml:space="preserve">2n bytes, (1 ≤ n ≤ 50) </t>
  </si>
  <si>
    <t>EFVBSCA/6FD5</t>
  </si>
  <si>
    <t>2n bytes, (1 ≤ n ≤ 50</t>
  </si>
  <si>
    <t>EFVGCSCA/6FD4</t>
  </si>
  <si>
    <t>EFGBABP/6FD6</t>
  </si>
  <si>
    <t>L+X+N+3 bytes</t>
  </si>
  <si>
    <t>EF MSK/6FD7</t>
  </si>
  <si>
    <t>EF MUK/6FD8</t>
  </si>
  <si>
    <t>Z bytes</t>
  </si>
  <si>
    <t>EF GBANL/6FDA</t>
  </si>
  <si>
    <t>1D'</t>
  </si>
  <si>
    <t>EF EHPLMN/6FD9</t>
  </si>
  <si>
    <t>3n(n&gt;=1)</t>
  </si>
  <si>
    <t>EF EHPLMNPI/6FDB</t>
  </si>
  <si>
    <t>EF LRPLMNSI/6FDC</t>
  </si>
  <si>
    <t>EFNAFKCA /6FDD</t>
  </si>
  <si>
    <t>EF SPIN / 6FDE</t>
  </si>
  <si>
    <t>EF PNNI/6FDF</t>
  </si>
  <si>
    <t>EF NCP-IP/6FE2</t>
  </si>
  <si>
    <t>EF PSLOCI/6FE3</t>
  </si>
  <si>
    <t>EF EPSNSC/6FE4</t>
  </si>
  <si>
    <t>X byte(X&gt;=25)</t>
  </si>
  <si>
    <t>EF UFC/6FE6</t>
  </si>
  <si>
    <t>EF NASCONFIG/6FE8</t>
  </si>
  <si>
    <t>EF UICCIARI/6FE7</t>
  </si>
  <si>
    <t>EF PWS/6FEC</t>
  </si>
  <si>
    <t>1+Z bytes</t>
  </si>
  <si>
    <t>EF FDNURI/6FED</t>
  </si>
  <si>
    <t>X+Y bytes</t>
  </si>
  <si>
    <t>EF BDNURI/6FEE</t>
  </si>
  <si>
    <t>EFSDNURI/6FEF</t>
  </si>
  <si>
    <t>EFIWL/6FF0</t>
  </si>
  <si>
    <t>X+2 Bytes(X&gt;=16)</t>
  </si>
  <si>
    <t>4 bytes</t>
  </si>
  <si>
    <t>EF IPS/6FF1</t>
  </si>
  <si>
    <t>EF IPD/6FF2</t>
  </si>
  <si>
    <t xml:space="preserve">Record length: X+2 bytes (X&gt;=8) </t>
  </si>
  <si>
    <t>EF ePDGId/6FF3</t>
  </si>
  <si>
    <t>EFePDGSelection/6FF4</t>
  </si>
  <si>
    <t>EFePDGIdEm /6FF5</t>
  </si>
  <si>
    <t>EFePDGSelectionEm/6FF6</t>
  </si>
  <si>
    <t xml:space="preserve">Contents of files at the DF SoLSA level </t>
  </si>
  <si>
    <t>EFSAI/4F30</t>
  </si>
  <si>
    <t>EFSLL/4F31</t>
  </si>
  <si>
    <t>X+10 bytes</t>
  </si>
  <si>
    <t>LSA DESCRIPTOR/4FXX</t>
  </si>
  <si>
    <t xml:space="preserve">Record length: n*X+2 bytes </t>
  </si>
  <si>
    <t xml:space="preserve">Contents of files at the DF PHONEBOOK level </t>
  </si>
  <si>
    <t>EF PBR/4F30</t>
  </si>
  <si>
    <t>EF IAP/4FXX</t>
  </si>
  <si>
    <t>YY</t>
  </si>
  <si>
    <t xml:space="preserve">Record Length: X bytes (1 ≤ X ≤10) </t>
  </si>
  <si>
    <t xml:space="preserve">PIN </t>
  </si>
  <si>
    <t>15 or 17 bytes</t>
  </si>
  <si>
    <t xml:space="preserve">Record length: X or X+2 bytes </t>
  </si>
  <si>
    <t>EF CCP1/4FXX</t>
  </si>
  <si>
    <t xml:space="preserve"> X bytes, X ≥ 15</t>
  </si>
  <si>
    <t>EF PSC/4F22</t>
  </si>
  <si>
    <t>4 Bytes</t>
  </si>
  <si>
    <t>EF ECC/4F23</t>
  </si>
  <si>
    <t>2 Bytes</t>
  </si>
  <si>
    <t>EF PUID/4F24</t>
  </si>
  <si>
    <t>EF EMAIL/4FXX</t>
  </si>
  <si>
    <t>EF PURI/4FXX</t>
  </si>
  <si>
    <t>Record length: X or X+2 bytes</t>
  </si>
  <si>
    <t xml:space="preserve"> X or X+2 bytes</t>
  </si>
  <si>
    <t xml:space="preserve">Contents of files at the DF GSM-ACCESS level (Files required for GSM Access) </t>
  </si>
  <si>
    <t>EF KC/4F20</t>
  </si>
  <si>
    <t>EF KCGPRS/4F52</t>
  </si>
  <si>
    <t>EF CPBCCH/4F63</t>
  </si>
  <si>
    <t xml:space="preserve">2n bytes </t>
  </si>
  <si>
    <t xml:space="preserve">Contents of files at the MexE level </t>
  </si>
  <si>
    <t>X bytes, X ≥ 1</t>
  </si>
  <si>
    <t>EF MexE-ST/4F40</t>
  </si>
  <si>
    <t>EFORPK/4F41</t>
  </si>
  <si>
    <t>EFARPK/4F42</t>
  </si>
  <si>
    <t>EF TPRPK/4F43</t>
  </si>
  <si>
    <t>X+Y+11 Bytes</t>
  </si>
  <si>
    <t>EF TKCDF/4FXX</t>
  </si>
  <si>
    <t>Y Bytes</t>
  </si>
  <si>
    <t>Contents of files at the DF WLAN level</t>
  </si>
  <si>
    <t>EFPseudo/4F41</t>
  </si>
  <si>
    <t xml:space="preserve">Y bytes (Y≥n+2) </t>
  </si>
  <si>
    <t>EFUPLMNWLAN/4F42</t>
  </si>
  <si>
    <t>3n (where n ≥10)</t>
  </si>
  <si>
    <t>EFOPLMNWLAN/4F43</t>
  </si>
  <si>
    <t>EFUWSIDL/4F44</t>
  </si>
  <si>
    <t>EFOWSIDL/4F45</t>
  </si>
  <si>
    <t>X+1 bytes</t>
  </si>
  <si>
    <t>EFWRI/4F46</t>
  </si>
  <si>
    <t xml:space="preserve">e: n bytes, (n ≥ J+K+L+6) </t>
  </si>
  <si>
    <t>EFHWSIDL/4F47</t>
  </si>
  <si>
    <t>EFWEHPLMNPI/4F48</t>
  </si>
  <si>
    <t>1 bytes</t>
  </si>
  <si>
    <t>EFWHPI /4F49</t>
  </si>
  <si>
    <t>3 bytes</t>
  </si>
  <si>
    <t>EFWLRPLMN/4F4A</t>
  </si>
  <si>
    <t>EFHPLMNDAI/4F4B</t>
  </si>
  <si>
    <t xml:space="preserve">Contents of files at the DF HNB level </t>
  </si>
  <si>
    <t>EF ACSGL/4F81</t>
  </si>
  <si>
    <t>EF CSGT/4F82</t>
  </si>
  <si>
    <t>EF HNBN/4F83</t>
  </si>
  <si>
    <t>X bytes; X ≥ 3</t>
  </si>
  <si>
    <t>EFOCSGL/4F84</t>
  </si>
  <si>
    <t>Y bytes</t>
  </si>
  <si>
    <t>EFOCSGT/4F85</t>
  </si>
  <si>
    <t xml:space="preserve">X bytes; X ≥ 3 </t>
  </si>
  <si>
    <t>LOW</t>
  </si>
  <si>
    <t>Contents of files at the DF ProSe level</t>
  </si>
  <si>
    <t>EF OHNBN/4F86</t>
  </si>
  <si>
    <t>EFPROSE_MON/4F01</t>
  </si>
  <si>
    <t>EFPROSE_ANN/4F02</t>
  </si>
  <si>
    <t>EFPROSEFUNC/4F03</t>
  </si>
  <si>
    <t>EFPROSE_RADIO_COM/4F04</t>
  </si>
  <si>
    <t>EFPROSE_RADIO_MON/4F05</t>
  </si>
  <si>
    <t>EFPROSE_RADIO_ANN/4F06</t>
  </si>
  <si>
    <t>EFPROSE_POLICY/4F07</t>
  </si>
  <si>
    <t>EFPROSE_PLMN/4F08</t>
  </si>
  <si>
    <t>EFPROSE_GC/4F09</t>
  </si>
  <si>
    <t xml:space="preserve">e: X &gt;= 9 bytes </t>
  </si>
  <si>
    <t>EFPST/4F10</t>
  </si>
  <si>
    <t xml:space="preserve">X bytes, (X ≥ 1) </t>
  </si>
  <si>
    <t>EFPROSE_UIRC/4F11</t>
  </si>
  <si>
    <t>"11</t>
  </si>
  <si>
    <t>EFPROSE_GM_DISCOVERY/4F12</t>
  </si>
  <si>
    <t>EFPROSE_RELAY/4F13</t>
  </si>
  <si>
    <t>13</t>
  </si>
  <si>
    <t>EFPROSE_RELAY_DISCOVERY/4F14</t>
  </si>
  <si>
    <t>Z bytes (Z&gt;5 bytes)</t>
  </si>
  <si>
    <t>Contents of files at the DF ACDC level</t>
  </si>
  <si>
    <t>EFACDC_LIST/4F01</t>
  </si>
  <si>
    <t>EFACDC_OS_CONFIG/4FXX</t>
  </si>
  <si>
    <t>XX</t>
  </si>
  <si>
    <t xml:space="preserve">4.6.1 Contents of 
files at the DFGRAPHICS level </t>
  </si>
  <si>
    <t>EF IMG/4F20</t>
  </si>
  <si>
    <t xml:space="preserve">9n+1 or 9n+2 bytes, (n ≥ 1) </t>
  </si>
  <si>
    <t>EFIIDF/4FXX</t>
  </si>
  <si>
    <t>EFICE_Graphics</t>
  </si>
  <si>
    <t>BERT-TLV</t>
  </si>
  <si>
    <t>PIN or Issuer Specified PIN</t>
  </si>
  <si>
    <t xml:space="preserve">This DF has the same structure as DFPHONEBOOK under the ADFUSIM. </t>
  </si>
  <si>
    <t xml:space="preserve">4.6.2 Contents of  files at the DFPHONEBOOK under the DFTELECOM </t>
  </si>
  <si>
    <t>EFMML/4F47</t>
  </si>
  <si>
    <t>EFMMDF/4F48</t>
  </si>
  <si>
    <t xml:space="preserve"> Contents of files at the DFMCPTT level </t>
  </si>
  <si>
    <t>EFMST/4F01</t>
  </si>
  <si>
    <t>EFMCPTT_UE_CONFIG/4F02</t>
  </si>
  <si>
    <t>EFMCPTT_USER_CONFIG/4F03</t>
  </si>
  <si>
    <t>EFMCPTT_GROUP_CONFIG/4F04</t>
  </si>
  <si>
    <t>EFMCPTT_SERVICE_CONFIG/4F05</t>
  </si>
  <si>
    <t>Record length: 8n+4 bytes, (n ≥ 2)</t>
  </si>
  <si>
    <t xml:space="preserve">Contents of files at the DFMULTIMEDIA level </t>
  </si>
  <si>
    <t>6F05/EF LI</t>
  </si>
  <si>
    <t>6F07/EF IMSI</t>
  </si>
  <si>
    <t>6F08/EF KEYS</t>
  </si>
  <si>
    <t>6F09/ EF KeyssPS</t>
  </si>
  <si>
    <t>6F60/ EFPLMNwAcT</t>
  </si>
  <si>
    <r>
      <t>6F31/</t>
    </r>
    <r>
      <rPr>
        <b/>
        <sz val="11"/>
        <color theme="1"/>
        <rFont val="Calibri"/>
        <family val="2"/>
        <scheme val="minor"/>
      </rPr>
      <t xml:space="preserve"> EFHPPLMN</t>
    </r>
  </si>
  <si>
    <t>6F38 / EF UST</t>
  </si>
  <si>
    <t>6F39 / EF ACM</t>
  </si>
  <si>
    <t>6F46/EF SPN</t>
  </si>
  <si>
    <t>6F3E/EF GID1</t>
  </si>
  <si>
    <t>6F3F/EF GID2</t>
  </si>
  <si>
    <t>6F41/EF PUCT</t>
  </si>
  <si>
    <t>6F45/EF CBMI</t>
  </si>
  <si>
    <t>6F78 / EF ACC</t>
  </si>
  <si>
    <t>6F7B / EF FPLMN</t>
  </si>
  <si>
    <t>6F7E / EF LOCI</t>
  </si>
  <si>
    <t>6FAD / EF AD</t>
  </si>
  <si>
    <t>6F48 / EF CBMID</t>
  </si>
  <si>
    <t>6F50 / EF CBMIR</t>
  </si>
  <si>
    <t>6FB7 / EF ECC</t>
  </si>
  <si>
    <t>6F73 / EF PSLOCI</t>
  </si>
  <si>
    <t>6F3B / EF FDN</t>
  </si>
  <si>
    <t>6F3C / EF SMSC</t>
  </si>
  <si>
    <t>6F40 / EF MSISDN</t>
  </si>
  <si>
    <t>6F42 / EF SMSP</t>
  </si>
  <si>
    <t>6F43 / EF SMSS</t>
  </si>
  <si>
    <t>6F49 EF SDN</t>
  </si>
  <si>
    <t>6F4B / EXT 2</t>
  </si>
  <si>
    <t>6F4C / EXT 3</t>
  </si>
  <si>
    <t>6F47 / EF SMSR</t>
  </si>
  <si>
    <t>3GPP TS 31.102 version 13.3.0 Release 13 or ETSI TS 131 102 V13.3.0 (2016-04)</t>
  </si>
  <si>
    <r>
      <t>EF AND/4FXX</t>
    </r>
    <r>
      <rPr>
        <sz val="11"/>
        <color rgb="FFFF0000"/>
        <rFont val="Calibri"/>
        <family val="2"/>
        <scheme val="minor"/>
      </rPr>
      <t>/4F3A</t>
    </r>
  </si>
  <si>
    <r>
      <t>EF EXT1/4FXX</t>
    </r>
    <r>
      <rPr>
        <sz val="11"/>
        <color rgb="FFFF0000"/>
        <rFont val="Calibri"/>
        <family val="2"/>
        <scheme val="minor"/>
      </rPr>
      <t>/4F4A</t>
    </r>
  </si>
  <si>
    <r>
      <t>EF PBC/4FXX</t>
    </r>
    <r>
      <rPr>
        <sz val="11"/>
        <color rgb="FFFF0000"/>
        <rFont val="Calibri"/>
        <family val="2"/>
        <scheme val="minor"/>
      </rPr>
      <t>/4F09/4F0A</t>
    </r>
  </si>
  <si>
    <r>
      <t>EF GRP/4FXX</t>
    </r>
    <r>
      <rPr>
        <sz val="11"/>
        <color rgb="FFFF0000"/>
        <rFont val="Calibri"/>
        <family val="2"/>
        <scheme val="minor"/>
      </rPr>
      <t>/4F26/4F25</t>
    </r>
  </si>
  <si>
    <r>
      <t>EF AAS/4FXX</t>
    </r>
    <r>
      <rPr>
        <sz val="11"/>
        <color rgb="FFFF0000"/>
        <rFont val="Calibri"/>
        <family val="2"/>
        <scheme val="minor"/>
      </rPr>
      <t>/4F4B</t>
    </r>
  </si>
  <si>
    <r>
      <t>EF GAS/4FXX</t>
    </r>
    <r>
      <rPr>
        <sz val="11"/>
        <color rgb="FFFF0000"/>
        <rFont val="Calibri"/>
        <family val="2"/>
        <scheme val="minor"/>
      </rPr>
      <t>/4F4C</t>
    </r>
  </si>
  <si>
    <r>
      <t>EF ANR/4FXX</t>
    </r>
    <r>
      <rPr>
        <sz val="11"/>
        <color rgb="FFFF0000"/>
        <rFont val="Calibri"/>
        <family val="2"/>
        <scheme val="minor"/>
      </rPr>
      <t>/4F11/4F12</t>
    </r>
  </si>
  <si>
    <r>
      <t>EF SNE/4FXX</t>
    </r>
    <r>
      <rPr>
        <sz val="11"/>
        <color rgb="FFFF0000"/>
        <rFont val="Calibri"/>
        <family val="2"/>
        <scheme val="minor"/>
      </rPr>
      <t>/4F19/4F1A</t>
    </r>
  </si>
  <si>
    <r>
      <t>EF UID/4FXX</t>
    </r>
    <r>
      <rPr>
        <sz val="11"/>
        <color rgb="FFFF0000"/>
        <rFont val="Calibri"/>
        <family val="2"/>
        <scheme val="minor"/>
      </rPr>
      <t>/4F21/4F20</t>
    </r>
  </si>
  <si>
    <t>07FFFFFFFFFFFFFFFFFFFFFFFFFFFFFFFFFFFFFFFFFFFFFFFFFFFFFFFFFFFFFFFF</t>
  </si>
  <si>
    <t>6F37 /EF ACMmax</t>
  </si>
  <si>
    <t xml:space="preserve">000000' (see note 1) </t>
  </si>
  <si>
    <t>000000</t>
  </si>
  <si>
    <t>Operator dependent</t>
  </si>
  <si>
    <t xml:space="preserve">FFFFFF0000' </t>
  </si>
  <si>
    <t>00FFFFFFFFFFFFFFFFFFFFFFFF</t>
  </si>
  <si>
    <t>FFFFFFFFFFFFFFFFFFFFFFFFFFFFFFFF</t>
  </si>
  <si>
    <t>FF00FFFFFFFFFFFFFFFFFFFFFFFFFFFF</t>
  </si>
  <si>
    <t>Record length : 16 bytes</t>
  </si>
  <si>
    <t>Record length : 13 Bytes</t>
  </si>
  <si>
    <t>FFFFFFFFFFFFFFFF07</t>
  </si>
  <si>
    <t>EF INVSCAN /4F64</t>
  </si>
  <si>
    <t>00000000</t>
  </si>
  <si>
    <t>0000</t>
  </si>
  <si>
    <t>Service</t>
  </si>
  <si>
    <t xml:space="preserve">If service n° 18 is "available", this file shall be present. </t>
  </si>
  <si>
    <t>If service n° 17 is "available", this file shall be present.</t>
  </si>
  <si>
    <t>If service n° 13 is "available", this file shall be present.</t>
  </si>
  <si>
    <t>If service n° 20 is "available", this file shall be present.</t>
  </si>
  <si>
    <t>If service n° 19 is "available", this file shall be present.</t>
  </si>
  <si>
    <t>If service n° 15 is "available", this file shall be present.</t>
  </si>
  <si>
    <t xml:space="preserve">If service n° 29 is "available", this file shall be present. </t>
  </si>
  <si>
    <t>If service n° 16 is "available", this file shall be present.</t>
  </si>
  <si>
    <t>If service n° 2 and/or service n° 89 is "available", this file shall be present.</t>
  </si>
  <si>
    <t xml:space="preserve">If service n° 10 is "available", this file shall be present. </t>
  </si>
  <si>
    <t>If service n° 10 is "available", this file shall be present.</t>
  </si>
  <si>
    <t>If service n° 21 is "available", this file shall be present.</t>
  </si>
  <si>
    <t>If service n° 12 is "available", this file shall be present.</t>
  </si>
  <si>
    <t>If service n° 3 is "available", this file shall be present.</t>
  </si>
  <si>
    <t xml:space="preserve">If service n° 5 is "available", this file shall be present. </t>
  </si>
  <si>
    <t xml:space="preserve">If service n° 11 is "available", this file shall be present.
</t>
  </si>
  <si>
    <t xml:space="preserve">If service n°9 is "available", this file shall be present. </t>
  </si>
  <si>
    <t>If service n° 2, 6, 34 or 35 is "available" (as indicated in the USIM Service Table), this file shall be present.</t>
  </si>
  <si>
    <t xml:space="preserve">If service n° 35 is "available", this file shall be present. </t>
  </si>
  <si>
    <t xml:space="preserve">If service n° 36 is "available", this file shall be present.
</t>
  </si>
  <si>
    <t xml:space="preserve">If service n° 37 is "available", this file shall be present. </t>
  </si>
  <si>
    <t>If service n°43 is "available", this file shall be present.</t>
  </si>
  <si>
    <t>If service n° 42 is "available", this file shall be present.</t>
  </si>
  <si>
    <t xml:space="preserve">If service n°47 is "available", this file shall be present. </t>
  </si>
  <si>
    <t>If service n°47 is "available", this file shall be present.</t>
  </si>
  <si>
    <t xml:space="preserve">If service n°48 is "available", this file shall be present. </t>
  </si>
  <si>
    <t xml:space="preserve">If service n°52 is "available", this file shall be present. </t>
  </si>
  <si>
    <t xml:space="preserve">If service n°58 is "available", this file shall be present. </t>
  </si>
  <si>
    <t>If service n°58 is "available", this file shall be present.</t>
  </si>
  <si>
    <t xml:space="preserve">If service n°96 is "available", this file shall be present. </t>
  </si>
  <si>
    <t xml:space="preserve">If service n°97 is "available", this file shall be present. </t>
  </si>
  <si>
    <t xml:space="preserve">If service n°106 and service n°107 are "available", this file shall be present. </t>
  </si>
  <si>
    <t>If service n° 2 and service n° 99 are "available", this file may be present.</t>
  </si>
  <si>
    <t>If service n° 6 and service n° 99 are "available", this file may be present.</t>
  </si>
  <si>
    <t>If service n° 4 and service n° 99 are "available", this file may be present.</t>
  </si>
  <si>
    <t>If service n°95 is "available", this file shall be present.</t>
  </si>
  <si>
    <t>If service n°85 is "available", this file shall be present.</t>
  </si>
  <si>
    <t>If service n°80 is "available", this file shall be present.</t>
  </si>
  <si>
    <t>If service n°79 is "available", this file shall be present.</t>
  </si>
  <si>
    <t>If service n°78 is "available", this file shall be present.</t>
  </si>
  <si>
    <t>If service n°71 and service n°73 are "available", this file shall be present.</t>
  </si>
  <si>
    <t>If service n°74 is "available", this file shall be present.</t>
  </si>
  <si>
    <t>If service n°68 and service n°76 are "available", this file shall be present.</t>
  </si>
  <si>
    <t>If service n°71 is "available", this file shall be present.</t>
  </si>
  <si>
    <t>If service n°68 is "available", this file shall be present.</t>
  </si>
  <si>
    <t>If service n°69 is "available", this file shall be present.</t>
  </si>
  <si>
    <t>If service n°65 is "available", this file shall be present.</t>
  </si>
  <si>
    <t>If service n°57 is "available", this file shall be present.</t>
  </si>
  <si>
    <t>If service n°53 is "available", this file shall be present.</t>
  </si>
  <si>
    <t>If service n°52 is "available", this file shall be present.</t>
  </si>
  <si>
    <t>If service n°52 and n°55 are "available", this file shall be present.</t>
  </si>
  <si>
    <t>If service n°56 is "available", this file shall be present.</t>
  </si>
  <si>
    <t>If service n°51 is "available", this file shall be present.</t>
  </si>
  <si>
    <t>If service n°49 is "available", this file shall be present.</t>
  </si>
  <si>
    <t>If service n°46 is "available", this file shall be present.</t>
  </si>
  <si>
    <t>If service n°45 is "available", this file shall be present.</t>
  </si>
  <si>
    <t>If service n° 6 is "available", this file shall be present.</t>
  </si>
  <si>
    <t>If service n° 7 is "available", this file shall be present.</t>
  </si>
  <si>
    <t>If service n° 25 is "available", this file shall be present.</t>
  </si>
  <si>
    <t>If service n° 24 is "available", this file shall be present.</t>
  </si>
  <si>
    <t>If service n° 14 is "available", this file shall be present.</t>
  </si>
  <si>
    <t>If service n° 44 is "available", this file shall be present.</t>
  </si>
  <si>
    <t>If service n°8 is "available", this file shall be present.</t>
  </si>
  <si>
    <t>If service n° 4 and or service n° 89 is "available", this file shall be present.</t>
  </si>
  <si>
    <t>If service n°64 is "available", this file shall be present.</t>
  </si>
  <si>
    <t>If service n°106 and service n°107 are "available", this file shall be present.</t>
  </si>
  <si>
    <t>If service n°111 and service n°110 are "available", this file shall be present.</t>
  </si>
  <si>
    <t>Release/Service Number</t>
  </si>
  <si>
    <t>Rel. 1999</t>
  </si>
  <si>
    <t>Rel.4</t>
  </si>
  <si>
    <t>Rel.5</t>
  </si>
  <si>
    <t>Rel.6</t>
  </si>
  <si>
    <t>Rel.7</t>
  </si>
  <si>
    <t>Rel.8</t>
  </si>
  <si>
    <t>Rel.9</t>
  </si>
  <si>
    <t>Rel.10</t>
  </si>
  <si>
    <t>Rel.11</t>
  </si>
  <si>
    <t>Rel.12</t>
  </si>
  <si>
    <t>Rel.13</t>
  </si>
  <si>
    <t>Rel.14</t>
  </si>
  <si>
    <t>Service n°1</t>
  </si>
  <si>
    <t>Local Phone Book</t>
  </si>
  <si>
    <t>Extension 2</t>
  </si>
  <si>
    <t>Outgoing Call Information (OCI and OCT)</t>
  </si>
  <si>
    <t>Incoming Call Information (ICI and ICT)</t>
  </si>
  <si>
    <t>Short Message Status Reports (SMSR)</t>
  </si>
  <si>
    <t>Short Message Service Parameters (SMSP)</t>
  </si>
  <si>
    <t>Capability Configuration Parameters 2 (CCP2)</t>
  </si>
  <si>
    <t>User controlled PLMN selector with Access Technology</t>
  </si>
  <si>
    <t>Support of Localised Service Areas (SoLSA)</t>
  </si>
  <si>
    <t xml:space="preserve">Support of Localised Service Areas (SoLSA) </t>
  </si>
  <si>
    <t>Enhanced Multi‑Level Precedence and Pre‑emption Service</t>
  </si>
  <si>
    <t>Enhanced Multi Level Precedence and Pre emption Service</t>
  </si>
  <si>
    <t>GSM Access</t>
  </si>
  <si>
    <t>Data download via SMS-PP</t>
  </si>
  <si>
    <t>Call Control by USIM</t>
  </si>
  <si>
    <t>MO-SMS Control by USIM</t>
  </si>
  <si>
    <t>shall be set to '1'</t>
  </si>
  <si>
    <t>Enabled Services Table</t>
  </si>
  <si>
    <t>APN Control List (ACL)</t>
  </si>
  <si>
    <t>Co-operative Network List</t>
  </si>
  <si>
    <t>GSM security context</t>
  </si>
  <si>
    <t xml:space="preserve">GSM security context </t>
  </si>
  <si>
    <t>MexE</t>
  </si>
  <si>
    <t>HPLMN selector with Access Technology</t>
  </si>
  <si>
    <t>Extension 5</t>
  </si>
  <si>
    <t>reserved for use in the release 5 version of the present document</t>
  </si>
  <si>
    <t>PLMN Network Name</t>
  </si>
  <si>
    <t>Operator PLMN List</t>
  </si>
  <si>
    <t>Mailbox Dialling Numbers</t>
  </si>
  <si>
    <t>Message Waiting Indication Status</t>
  </si>
  <si>
    <t>Call Forwarding Indication Status</t>
  </si>
  <si>
    <t>reserved and shall be ignored</t>
  </si>
  <si>
    <t>reserved for use in later releases of the present document</t>
  </si>
  <si>
    <t>Service Provider Display Information</t>
  </si>
  <si>
    <t>Multimedia Messaging Service (MMS)</t>
  </si>
  <si>
    <t>Extension 8</t>
  </si>
  <si>
    <t>Call control on GPRS by USIM</t>
  </si>
  <si>
    <t>MMS User Connectivity Parameters</t>
  </si>
  <si>
    <t>Network's indication of alerting in the MS (NIA)</t>
  </si>
  <si>
    <r>
      <t>VGCS Group Identifier List (EF</t>
    </r>
    <r>
      <rPr>
        <vertAlign val="subscript"/>
        <sz val="9"/>
        <color theme="1"/>
        <rFont val="Arial"/>
        <family val="2"/>
      </rPr>
      <t>VGCS</t>
    </r>
    <r>
      <rPr>
        <sz val="9"/>
        <color theme="1"/>
        <rFont val="Arial"/>
        <family val="2"/>
      </rPr>
      <t xml:space="preserve"> and EF</t>
    </r>
    <r>
      <rPr>
        <vertAlign val="subscript"/>
        <sz val="9"/>
        <color theme="1"/>
        <rFont val="Arial"/>
        <family val="2"/>
      </rPr>
      <t>VGCSS</t>
    </r>
    <r>
      <rPr>
        <sz val="9"/>
        <color theme="1"/>
        <rFont val="Arial"/>
        <family val="2"/>
      </rPr>
      <t>)</t>
    </r>
  </si>
  <si>
    <r>
      <t>VGCS Group Identifier List (EF</t>
    </r>
    <r>
      <rPr>
        <vertAlign val="subscript"/>
        <sz val="9"/>
        <color rgb="FF000000"/>
        <rFont val="Arial"/>
        <family val="2"/>
      </rPr>
      <t>VGCS</t>
    </r>
    <r>
      <rPr>
        <sz val="9"/>
        <color rgb="FF000000"/>
        <rFont val="Arial"/>
        <family val="2"/>
      </rPr>
      <t xml:space="preserve"> and EF</t>
    </r>
    <r>
      <rPr>
        <vertAlign val="subscript"/>
        <sz val="9"/>
        <color rgb="FF000000"/>
        <rFont val="Arial"/>
        <family val="2"/>
      </rPr>
      <t>VGCSS</t>
    </r>
    <r>
      <rPr>
        <sz val="9"/>
        <color rgb="FF000000"/>
        <rFont val="Arial"/>
        <family val="2"/>
      </rPr>
      <t>)</t>
    </r>
  </si>
  <si>
    <r>
      <t>VBS Group Identifier List (EF</t>
    </r>
    <r>
      <rPr>
        <vertAlign val="subscript"/>
        <sz val="9"/>
        <color theme="1"/>
        <rFont val="Arial"/>
        <family val="2"/>
      </rPr>
      <t>VBS</t>
    </r>
    <r>
      <rPr>
        <sz val="9"/>
        <color theme="1"/>
        <rFont val="Arial"/>
        <family val="2"/>
      </rPr>
      <t xml:space="preserve"> and EF</t>
    </r>
    <r>
      <rPr>
        <vertAlign val="subscript"/>
        <sz val="9"/>
        <color theme="1"/>
        <rFont val="Arial"/>
        <family val="2"/>
      </rPr>
      <t>VBSS</t>
    </r>
    <r>
      <rPr>
        <sz val="9"/>
        <color theme="1"/>
        <rFont val="Arial"/>
        <family val="2"/>
      </rPr>
      <t>)</t>
    </r>
  </si>
  <si>
    <r>
      <t>VBS Group Identifier List (EF</t>
    </r>
    <r>
      <rPr>
        <vertAlign val="subscript"/>
        <sz val="9"/>
        <color rgb="FF000000"/>
        <rFont val="Arial"/>
        <family val="2"/>
      </rPr>
      <t>VBS</t>
    </r>
    <r>
      <rPr>
        <sz val="9"/>
        <color rgb="FF000000"/>
        <rFont val="Arial"/>
        <family val="2"/>
      </rPr>
      <t xml:space="preserve"> and EF</t>
    </r>
    <r>
      <rPr>
        <vertAlign val="subscript"/>
        <sz val="9"/>
        <color rgb="FF000000"/>
        <rFont val="Arial"/>
        <family val="2"/>
      </rPr>
      <t>VBSS</t>
    </r>
    <r>
      <rPr>
        <sz val="9"/>
        <color rgb="FF000000"/>
        <rFont val="Arial"/>
        <family val="2"/>
      </rPr>
      <t>)</t>
    </r>
  </si>
  <si>
    <t>Pseudonym</t>
  </si>
  <si>
    <t>User Controlled PLMN selector for WLAN access</t>
  </si>
  <si>
    <t>User Controlled PLMN selector for I-WLAN access</t>
  </si>
  <si>
    <t>Operator Controlled PLMN selector for WLAN access</t>
  </si>
  <si>
    <t>Operator Controlled PLMN selector for I-WLAN access</t>
  </si>
  <si>
    <t>User controlled WSID list</t>
  </si>
  <si>
    <t>Operator controlled WSID list</t>
  </si>
  <si>
    <t>VGCS security</t>
  </si>
  <si>
    <t>VBS security</t>
  </si>
  <si>
    <t>WLAN Reauthentication Identity</t>
  </si>
  <si>
    <t>Multimedia Messages Storage</t>
  </si>
  <si>
    <t>Generic Bootstrapping Architecture (GBA)</t>
  </si>
  <si>
    <t>MBMS security</t>
  </si>
  <si>
    <t>Data download via USSD and USSD application mode</t>
  </si>
  <si>
    <t>Additional TERMINAL PROFILE after UICC activation</t>
  </si>
  <si>
    <t>Equivalent HPLMN</t>
  </si>
  <si>
    <t>Equivalent HPLMN Presentation Indication</t>
  </si>
  <si>
    <t>Last RPLMN Selection Indication</t>
  </si>
  <si>
    <t>OMA BCAST Smart Card Profile</t>
  </si>
  <si>
    <t>GBA-based Local Key Establishment Mechanism</t>
  </si>
  <si>
    <t>Terminal Applications</t>
  </si>
  <si>
    <t>Service Provider Name Icon</t>
  </si>
  <si>
    <t>PLMN Network Name Icon</t>
  </si>
  <si>
    <t>Connectivity Parameters for USIM IP connections</t>
  </si>
  <si>
    <t>Home I-WLAN Specific Identifier List</t>
  </si>
  <si>
    <t>I-WLAN HPLMN Priority Indication</t>
  </si>
  <si>
    <t>I-WLAN Last Registered PLMN</t>
  </si>
  <si>
    <t>EPS Mobility Management Information</t>
  </si>
  <si>
    <t>Allowed CSG Lists and corresponding indications</t>
  </si>
  <si>
    <t>Call control on EPS PDN connection by USIM</t>
  </si>
  <si>
    <t>HPLMN Direct Access</t>
  </si>
  <si>
    <t>eCall Data</t>
  </si>
  <si>
    <t>Not applicable (used in later release)</t>
  </si>
  <si>
    <t>Operator CSG Lists and corresponding indications</t>
  </si>
  <si>
    <t>Support for SM-over-IP</t>
  </si>
  <si>
    <t>Support of CSG Display Control</t>
  </si>
  <si>
    <t>Communication Control for IMS by USIM</t>
  </si>
  <si>
    <t>Extended Terminal Applications</t>
  </si>
  <si>
    <t>Support of UICC access to IMS</t>
  </si>
  <si>
    <t>Non-Access Stratum configuration by USIM</t>
  </si>
  <si>
    <t>PWS configuration by USIM</t>
  </si>
  <si>
    <t>URI support by UICC</t>
  </si>
  <si>
    <t>Extended EARFCN support</t>
  </si>
  <si>
    <t>ProSe</t>
  </si>
  <si>
    <t>USAT Application Pairing</t>
  </si>
  <si>
    <t>Media Type support</t>
  </si>
  <si>
    <t>IMS call disconnection cause</t>
  </si>
  <si>
    <t>URI support for MO SHORT MESSAGE CONTROL</t>
  </si>
  <si>
    <t>ePDG configuration Information support</t>
  </si>
  <si>
    <t>ePDG configuration Information configured</t>
  </si>
  <si>
    <t>ACDC support</t>
  </si>
  <si>
    <t>MCPTT</t>
  </si>
  <si>
    <t>ePDG configuration Information for Emergency Service support</t>
  </si>
  <si>
    <t>ePDG configuration Information for Emergency Service configured</t>
  </si>
  <si>
    <t>eCall Data over IMS</t>
  </si>
  <si>
    <t>Service n°113</t>
  </si>
  <si>
    <t>URI support for SMS-PP DOWNLOAD as defined in 3GPP TS 31.111 [12]</t>
  </si>
  <si>
    <t>Service n°114</t>
  </si>
  <si>
    <t>From Preferred</t>
  </si>
  <si>
    <t>Service n°115</t>
  </si>
  <si>
    <t>IMS configuration data</t>
  </si>
  <si>
    <t>Phone book reference file  (PBR)</t>
  </si>
  <si>
    <t>Index administration phone book (IAP)</t>
  </si>
  <si>
    <t>Previous unique identifier (PUI)</t>
  </si>
  <si>
    <t xml:space="preserve"> Unique identifier (UID)</t>
  </si>
  <si>
    <t>Phone book synchronisation counter (PBSC)</t>
  </si>
  <si>
    <t xml:space="preserve"> Change counter (CC)</t>
  </si>
  <si>
    <t>identifier</t>
  </si>
  <si>
    <t>Acces condition</t>
  </si>
  <si>
    <t>1-n</t>
  </si>
  <si>
    <t>Name FILE</t>
  </si>
  <si>
    <t>File Size (Byte)</t>
  </si>
  <si>
    <t>High</t>
  </si>
  <si>
    <t>EF PLMNSel</t>
  </si>
  <si>
    <t>Mandatory</t>
  </si>
  <si>
    <t>EF ACMMax</t>
  </si>
  <si>
    <t>FILE</t>
  </si>
  <si>
    <t>X : (X&gt;=2)</t>
  </si>
  <si>
    <t>3n  (n&gt;=8)</t>
  </si>
  <si>
    <t xml:space="preserve">1 to n </t>
  </si>
  <si>
    <t>2n</t>
  </si>
  <si>
    <t>3+X</t>
  </si>
  <si>
    <t>4n (n&lt;=50)</t>
  </si>
  <si>
    <t>3n(n&lt;=5)</t>
  </si>
  <si>
    <t>4n</t>
  </si>
  <si>
    <t>6n</t>
  </si>
  <si>
    <t>EF LOCIGPRS</t>
  </si>
  <si>
    <t>X+Y</t>
  </si>
  <si>
    <t>5n (n&gt;=8)</t>
  </si>
  <si>
    <t>EF HPLMNwAXT</t>
  </si>
  <si>
    <t>5n(n&gt;=1)</t>
  </si>
  <si>
    <t>EF InvScan</t>
  </si>
  <si>
    <t>EF SAI</t>
  </si>
  <si>
    <t>EF SLL</t>
  </si>
  <si>
    <t>X+10</t>
  </si>
  <si>
    <t>LSA</t>
  </si>
  <si>
    <t>n*X+2</t>
  </si>
  <si>
    <t>EFMExE-ST</t>
  </si>
  <si>
    <t>X(X&gt;=1)</t>
  </si>
  <si>
    <t>EF ORPK</t>
  </si>
  <si>
    <t>X+10(X&gt;=1)</t>
  </si>
  <si>
    <t>EF ARPK</t>
  </si>
  <si>
    <t>EF TPRPK</t>
  </si>
  <si>
    <t>X+Y+11 (X&gt;=1,Y&gt;=1)</t>
  </si>
  <si>
    <t>TRUSTED KEY</t>
  </si>
  <si>
    <t>EF ADN'</t>
  </si>
  <si>
    <t>6F4F</t>
  </si>
  <si>
    <t>28+Y</t>
  </si>
  <si>
    <t>2+X</t>
  </si>
  <si>
    <t>NEVER</t>
  </si>
  <si>
    <t>X+15</t>
  </si>
  <si>
    <t>6F58</t>
  </si>
  <si>
    <t>9n+1 or 9n+2</t>
  </si>
  <si>
    <t>Image</t>
  </si>
  <si>
    <t>EF ICCID</t>
  </si>
  <si>
    <t>Nev</t>
  </si>
  <si>
    <t>0001</t>
  </si>
  <si>
    <t>0002</t>
  </si>
  <si>
    <t>0003</t>
  </si>
  <si>
    <t>0007</t>
  </si>
  <si>
    <t>0009</t>
  </si>
  <si>
    <t>0010</t>
  </si>
  <si>
    <t>0011</t>
  </si>
  <si>
    <t>'0000</t>
  </si>
  <si>
    <t>Fix</t>
  </si>
  <si>
    <t>XXXX'</t>
  </si>
  <si>
    <t>FID</t>
  </si>
  <si>
    <t>XXXX</t>
  </si>
  <si>
    <t>INV</t>
  </si>
  <si>
    <t>REH</t>
  </si>
  <si>
    <t>TYPE FILE</t>
  </si>
  <si>
    <t>Structure of EF</t>
  </si>
  <si>
    <t>Length of a record</t>
  </si>
  <si>
    <t>LENGTH OF DATA</t>
  </si>
  <si>
    <t>CSL 0369-x- RedTouch Native SIM32k On Samsung S3W9FC</t>
  </si>
  <si>
    <t>CSL 0376-x- Hutch M2M SIM32K with 3DES on THC20F17BD-v30</t>
  </si>
  <si>
    <t>CSL 0381-x- RedTouch Java USIM 64K on Samsung S3FW9FG</t>
  </si>
  <si>
    <t>CSL 0388-x- Telkomsel Simpati RPS Java USIM 64K with EF Serial Number on Samsung S3EW9F4</t>
  </si>
  <si>
    <t>CSL 0394-x- Axis New Prepaid with Family Card USIM 64 with KAGE OS on THC20F17BD-v30</t>
  </si>
  <si>
    <t>CSL 0396-x- AWCC Java USIM 64K on Samsung S3FW9F4</t>
  </si>
  <si>
    <t>CSL 0401-x- Telkomsel Simpati Java USIM 64K with Prepaid Outlet ID &amp; EF ICCID OTA Updatable on Samsung S3FW9F4</t>
  </si>
  <si>
    <t>CSL 0402-x - Indosat M2M Java SIM DCP on Samsung S3FW9FG</t>
  </si>
  <si>
    <t>CSL 0403-x - Indosat M2M Java Non SIM DCP on Samsung S3FW9FG</t>
  </si>
  <si>
    <t>CSL 0406-x - Telkomsel Simpati Java USIM 64k with Prepaid Outlet ID &amp; EF ICCID OTA Updatable on Samsung S3FS9FG</t>
  </si>
  <si>
    <t>CSL 0407-x - Globe Prepaid LTE Java USIM 128k with WIB1.3 on Samsung S3FW9FG</t>
  </si>
  <si>
    <t>CSL 0405-x - axis New Prepaid with Family Card &amp; without WIB 1.3 native USIM 32k on Samsung S3FW9FC</t>
  </si>
  <si>
    <t>CSL 0409-x - Uganda Telecom Native SIM 32k on THC20F17BD-V30</t>
  </si>
  <si>
    <t>CSL 0388-x- Telkomsel SimPATI RPS Java USIM 64K with EF Serial Number on Samsung S3FW9F4</t>
  </si>
  <si>
    <t>CSL 0414-x- Axis New Prepaid with Family Card &amp; without WIB1.3 Native USIM 32k on Samsung S3M132A</t>
  </si>
  <si>
    <t>CSL 0413-x - Telkomsel Simplify with Prepaid Registration on Samsung S3M132A</t>
  </si>
  <si>
    <t>CSL 0419-x- TSEL RPS J-USIM 64K with EF SN &amp; CR STK Menu on S3FW9F4</t>
  </si>
  <si>
    <t>CSL 0420-x- ISAT Prepaid N-USIM with Mbanking &amp; SIM Location Update S3M132A</t>
  </si>
  <si>
    <t>CSL0424-x - TSEL J-USIM without Prepaid &amp; EF ICCID OTA Updateable on S3M228A</t>
  </si>
  <si>
    <t>CSL0425-x - TSEL RPS J-USIM with EF SN &amp; CR STK Menu on S3M228A</t>
  </si>
  <si>
    <t>CSL0423-x - Axis N-USIM with Prepaid CR Oct 2017 without WIB1.3 on S3M132A</t>
  </si>
  <si>
    <t>CSL 0359-x- Hutch native USIM 64k with Celltick v15 on Samsung S3FW9FC</t>
  </si>
  <si>
    <t>FF3DFF0F03003F07340C40C3F0FFF0</t>
  </si>
  <si>
    <t>FF32FF0F03003F0B380C80C3F0FF039000</t>
  </si>
  <si>
    <t>C3</t>
  </si>
  <si>
    <t>F0</t>
  </si>
  <si>
    <t>86 EF 14 7C 7F F6 6D 04 D0 93 F0 86 00 00</t>
  </si>
</sst>
</file>

<file path=xl/styles.xml><?xml version="1.0" encoding="utf-8"?>
<styleSheet xmlns="http://schemas.openxmlformats.org/spreadsheetml/2006/main" xmlns:mc="http://schemas.openxmlformats.org/markup-compatibility/2006" xmlns:x14ac="http://schemas.microsoft.com/office/spreadsheetml/2009/9/ac" mc:Ignorable="x14ac">
  <fonts count="42" x14ac:knownFonts="1">
    <font>
      <sz val="11"/>
      <color theme="1"/>
      <name val="Calibri"/>
      <family val="2"/>
      <scheme val="minor"/>
    </font>
    <font>
      <sz val="11"/>
      <color theme="0"/>
      <name val="Calibri"/>
      <family val="2"/>
      <scheme val="minor"/>
    </font>
    <font>
      <sz val="10"/>
      <color theme="1"/>
      <name val="Times New Roman"/>
      <family val="1"/>
    </font>
    <font>
      <sz val="11"/>
      <color theme="1"/>
      <name val="Times New Roman"/>
      <family val="1"/>
    </font>
    <font>
      <sz val="11"/>
      <color theme="1"/>
      <name val="Courier New"/>
      <family val="3"/>
    </font>
    <font>
      <sz val="11"/>
      <color theme="1"/>
      <name val="Symbol"/>
      <family val="1"/>
      <charset val="2"/>
    </font>
    <font>
      <sz val="12"/>
      <color theme="1"/>
      <name val="Calibri"/>
      <family val="2"/>
      <scheme val="minor"/>
    </font>
    <font>
      <vertAlign val="superscript"/>
      <sz val="10"/>
      <color theme="1"/>
      <name val="Times New Roman"/>
      <family val="1"/>
    </font>
    <font>
      <sz val="11"/>
      <color rgb="FFFF0000"/>
      <name val="Calibri"/>
      <family val="2"/>
      <scheme val="minor"/>
    </font>
    <font>
      <sz val="11"/>
      <color theme="5" tint="-0.249977111117893"/>
      <name val="Calibri"/>
      <family val="2"/>
      <scheme val="minor"/>
    </font>
    <font>
      <sz val="11"/>
      <color rgb="FF0070C0"/>
      <name val="Calibri"/>
      <family val="2"/>
      <scheme val="minor"/>
    </font>
    <font>
      <sz val="11"/>
      <name val="Calibri"/>
      <family val="2"/>
      <scheme val="minor"/>
    </font>
    <font>
      <sz val="9"/>
      <color theme="1"/>
      <name val="Calibri"/>
      <family val="2"/>
      <scheme val="minor"/>
    </font>
    <font>
      <vertAlign val="superscript"/>
      <sz val="11"/>
      <color theme="1"/>
      <name val="Calibri"/>
      <family val="2"/>
      <scheme val="minor"/>
    </font>
    <font>
      <sz val="11"/>
      <color theme="4"/>
      <name val="Calibri"/>
      <family val="2"/>
      <scheme val="minor"/>
    </font>
    <font>
      <sz val="11"/>
      <color theme="5"/>
      <name val="Calibri"/>
      <family val="2"/>
      <scheme val="minor"/>
    </font>
    <font>
      <sz val="11"/>
      <color theme="4" tint="-0.249977111117893"/>
      <name val="Calibri"/>
      <family val="2"/>
      <scheme val="minor"/>
    </font>
    <font>
      <sz val="20"/>
      <color theme="1"/>
      <name val="Calibri"/>
      <family val="2"/>
      <scheme val="minor"/>
    </font>
    <font>
      <sz val="22"/>
      <color theme="1"/>
      <name val="Calibri"/>
      <family val="2"/>
      <scheme val="minor"/>
    </font>
    <font>
      <sz val="24"/>
      <color theme="1"/>
      <name val="Calibri"/>
      <family val="2"/>
      <scheme val="minor"/>
    </font>
    <font>
      <sz val="26"/>
      <color theme="1"/>
      <name val="Calibri"/>
      <family val="2"/>
      <scheme val="minor"/>
    </font>
    <font>
      <sz val="14"/>
      <color theme="1"/>
      <name val="Calibri"/>
      <family val="2"/>
      <scheme val="minor"/>
    </font>
    <font>
      <sz val="72"/>
      <color theme="1"/>
      <name val="Calibri"/>
      <family val="2"/>
      <scheme val="minor"/>
    </font>
    <font>
      <b/>
      <sz val="10"/>
      <color theme="1"/>
      <name val="Times New Roman"/>
      <family val="1"/>
    </font>
    <font>
      <b/>
      <sz val="4"/>
      <color theme="1"/>
      <name val="Arial"/>
      <family val="2"/>
    </font>
    <font>
      <sz val="8"/>
      <color theme="1"/>
      <name val="Courier New"/>
      <family val="3"/>
    </font>
    <font>
      <sz val="8"/>
      <color theme="1"/>
      <name val="Symbol"/>
      <family val="1"/>
      <charset val="2"/>
    </font>
    <font>
      <sz val="16"/>
      <color theme="1"/>
      <name val="Calibri"/>
      <family val="2"/>
      <scheme val="minor"/>
    </font>
    <font>
      <b/>
      <sz val="10"/>
      <color rgb="FFFF0000"/>
      <name val="Times New Roman"/>
      <family val="1"/>
    </font>
    <font>
      <sz val="18"/>
      <color theme="1"/>
      <name val="Calibri"/>
      <family val="2"/>
      <scheme val="minor"/>
    </font>
    <font>
      <sz val="28"/>
      <color rgb="FFFF0000"/>
      <name val="Calibri"/>
      <family val="2"/>
      <scheme val="minor"/>
    </font>
    <font>
      <sz val="11"/>
      <color rgb="FFFFFF00"/>
      <name val="Calibri"/>
      <family val="2"/>
      <scheme val="minor"/>
    </font>
    <font>
      <sz val="11"/>
      <color theme="0" tint="-4.9989318521683403E-2"/>
      <name val="Calibri"/>
      <family val="2"/>
      <scheme val="minor"/>
    </font>
    <font>
      <b/>
      <sz val="11"/>
      <color theme="1"/>
      <name val="Calibri"/>
      <family val="2"/>
      <scheme val="minor"/>
    </font>
    <font>
      <sz val="36"/>
      <color rgb="FFFF0000"/>
      <name val="Calibri"/>
      <family val="2"/>
      <scheme val="minor"/>
    </font>
    <font>
      <sz val="9"/>
      <color theme="1"/>
      <name val="Arial"/>
      <family val="2"/>
    </font>
    <font>
      <sz val="9"/>
      <color rgb="FF000000"/>
      <name val="Arial"/>
      <family val="2"/>
    </font>
    <font>
      <sz val="9"/>
      <name val="Arial"/>
      <family val="2"/>
    </font>
    <font>
      <vertAlign val="subscript"/>
      <sz val="9"/>
      <color theme="1"/>
      <name val="Arial"/>
      <family val="2"/>
    </font>
    <font>
      <vertAlign val="subscript"/>
      <sz val="9"/>
      <color rgb="FF000000"/>
      <name val="Arial"/>
      <family val="2"/>
    </font>
    <font>
      <sz val="11"/>
      <color rgb="FF00B0F0"/>
      <name val="Calibri"/>
      <family val="2"/>
      <scheme val="minor"/>
    </font>
    <font>
      <sz val="10"/>
      <color rgb="FFFF0000"/>
      <name val="Calibri"/>
      <family val="2"/>
      <scheme val="minor"/>
    </font>
  </fonts>
  <fills count="29">
    <fill>
      <patternFill patternType="none"/>
    </fill>
    <fill>
      <patternFill patternType="gray125"/>
    </fill>
    <fill>
      <patternFill patternType="solid">
        <fgColor rgb="FFC00000"/>
        <bgColor indexed="64"/>
      </patternFill>
    </fill>
    <fill>
      <patternFill patternType="solid">
        <fgColor rgb="FFFFC000"/>
        <bgColor indexed="64"/>
      </patternFill>
    </fill>
    <fill>
      <patternFill patternType="solid">
        <fgColor rgb="FFFF0000"/>
        <bgColor indexed="64"/>
      </patternFill>
    </fill>
    <fill>
      <patternFill patternType="solid">
        <fgColor rgb="FF92D05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2"/>
        <bgColor indexed="64"/>
      </patternFill>
    </fill>
    <fill>
      <patternFill patternType="solid">
        <fgColor theme="0"/>
        <bgColor indexed="64"/>
      </patternFill>
    </fill>
    <fill>
      <patternFill patternType="solid">
        <fgColor rgb="FFFFFF00"/>
        <bgColor indexed="64"/>
      </patternFill>
    </fill>
    <fill>
      <patternFill patternType="solid">
        <fgColor rgb="FF00B0F0"/>
        <bgColor indexed="64"/>
      </patternFill>
    </fill>
    <fill>
      <patternFill patternType="solid">
        <fgColor theme="0" tint="-4.9989318521683403E-2"/>
        <bgColor indexed="64"/>
      </patternFill>
    </fill>
    <fill>
      <patternFill patternType="solid">
        <fgColor theme="0" tint="-0.249977111117893"/>
        <bgColor indexed="64"/>
      </patternFill>
    </fill>
    <fill>
      <patternFill patternType="solid">
        <fgColor theme="0" tint="-0.34998626667073579"/>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rgb="FF0070C0"/>
        <bgColor indexed="64"/>
      </patternFill>
    </fill>
    <fill>
      <patternFill patternType="solid">
        <fgColor rgb="FF7030A0"/>
        <bgColor indexed="64"/>
      </patternFill>
    </fill>
    <fill>
      <patternFill patternType="solid">
        <fgColor rgb="FF00B050"/>
        <bgColor indexed="64"/>
      </patternFill>
    </fill>
    <fill>
      <patternFill patternType="solid">
        <fgColor theme="7" tint="0.59999389629810485"/>
        <bgColor indexed="64"/>
      </patternFill>
    </fill>
    <fill>
      <patternFill patternType="solid">
        <fgColor theme="7" tint="0.39997558519241921"/>
        <bgColor indexed="64"/>
      </patternFill>
    </fill>
    <fill>
      <patternFill patternType="solid">
        <fgColor theme="7" tint="-0.249977111117893"/>
        <bgColor indexed="64"/>
      </patternFill>
    </fill>
    <fill>
      <patternFill patternType="solid">
        <fgColor theme="5" tint="-0.249977111117893"/>
        <bgColor indexed="64"/>
      </patternFill>
    </fill>
    <fill>
      <patternFill patternType="solid">
        <fgColor theme="5" tint="-0.499984740745262"/>
        <bgColor indexed="64"/>
      </patternFill>
    </fill>
    <fill>
      <patternFill patternType="solid">
        <fgColor theme="5" tint="0.39997558519241921"/>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1" tint="0.499984740745262"/>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top/>
      <bottom style="medium">
        <color indexed="64"/>
      </bottom>
      <diagonal/>
    </border>
    <border>
      <left/>
      <right style="medium">
        <color indexed="64"/>
      </right>
      <top/>
      <bottom style="medium">
        <color indexed="64"/>
      </bottom>
      <diagonal/>
    </border>
    <border>
      <left/>
      <right/>
      <top/>
      <bottom style="medium">
        <color indexed="64"/>
      </bottom>
      <diagonal/>
    </border>
    <border>
      <left style="medium">
        <color indexed="64"/>
      </left>
      <right/>
      <top/>
      <bottom/>
      <diagonal/>
    </border>
    <border>
      <left/>
      <right style="medium">
        <color indexed="64"/>
      </right>
      <top/>
      <bottom/>
      <diagonal/>
    </border>
    <border>
      <left/>
      <right/>
      <top style="medium">
        <color indexed="64"/>
      </top>
      <bottom/>
      <diagonal/>
    </border>
    <border>
      <left/>
      <right style="medium">
        <color indexed="64"/>
      </right>
      <top style="medium">
        <color indexed="64"/>
      </top>
      <bottom/>
      <diagonal/>
    </border>
    <border>
      <left style="medium">
        <color indexed="64"/>
      </left>
      <right/>
      <top style="medium">
        <color indexed="64"/>
      </top>
      <bottom/>
      <diagonal/>
    </border>
    <border>
      <left/>
      <right/>
      <top style="thin">
        <color indexed="64"/>
      </top>
      <bottom style="thin">
        <color indexed="64"/>
      </bottom>
      <diagonal/>
    </border>
    <border>
      <left/>
      <right/>
      <top/>
      <bottom style="thin">
        <color indexed="64"/>
      </bottom>
      <diagonal/>
    </border>
  </borders>
  <cellStyleXfs count="1">
    <xf numFmtId="0" fontId="0" fillId="0" borderId="0"/>
  </cellStyleXfs>
  <cellXfs count="586">
    <xf numFmtId="0" fontId="0" fillId="0" borderId="0" xfId="0"/>
    <xf numFmtId="0" fontId="1" fillId="2" borderId="0" xfId="0" applyFont="1" applyFill="1"/>
    <xf numFmtId="0" fontId="0" fillId="3" borderId="0" xfId="0" applyFill="1"/>
    <xf numFmtId="0" fontId="0" fillId="4" borderId="0" xfId="0" applyFill="1"/>
    <xf numFmtId="0" fontId="0" fillId="0" borderId="0" xfId="0" applyAlignment="1">
      <alignment horizontal="center" vertical="center"/>
    </xf>
    <xf numFmtId="0" fontId="2" fillId="0" borderId="0" xfId="0" applyFont="1"/>
    <xf numFmtId="0" fontId="1" fillId="2" borderId="0" xfId="0" applyFont="1" applyFill="1" applyAlignment="1">
      <alignment horizontal="center" vertical="center"/>
    </xf>
    <xf numFmtId="0" fontId="0" fillId="4" borderId="0" xfId="0" applyFill="1" applyAlignment="1">
      <alignment horizontal="center" vertical="center"/>
    </xf>
    <xf numFmtId="0" fontId="0" fillId="3" borderId="0" xfId="0" applyFill="1" applyAlignment="1">
      <alignment horizontal="left" vertical="center"/>
    </xf>
    <xf numFmtId="0" fontId="3" fillId="0" borderId="0" xfId="0" applyFont="1"/>
    <xf numFmtId="0" fontId="0" fillId="0" borderId="0" xfId="0" applyFont="1"/>
    <xf numFmtId="0" fontId="0" fillId="0" borderId="0" xfId="0" applyAlignment="1">
      <alignment wrapText="1"/>
    </xf>
    <xf numFmtId="0" fontId="0" fillId="0" borderId="0" xfId="0" applyAlignment="1">
      <alignment horizontal="center"/>
    </xf>
    <xf numFmtId="0" fontId="0" fillId="0" borderId="0" xfId="0" applyFont="1" applyAlignment="1">
      <alignment horizontal="center" vertical="center"/>
    </xf>
    <xf numFmtId="0" fontId="0" fillId="0" borderId="0" xfId="0" applyAlignment="1">
      <alignment horizontal="left" vertical="center"/>
    </xf>
    <xf numFmtId="0" fontId="0" fillId="4" borderId="0" xfId="0" quotePrefix="1" applyFill="1" applyAlignment="1">
      <alignment horizontal="center" vertical="center"/>
    </xf>
    <xf numFmtId="0" fontId="0" fillId="4" borderId="0" xfId="0" quotePrefix="1" applyFill="1" applyAlignment="1">
      <alignment horizontal="left" vertical="center"/>
    </xf>
    <xf numFmtId="0" fontId="0" fillId="4" borderId="0" xfId="0" applyFill="1" applyAlignment="1">
      <alignment horizontal="left" vertical="center"/>
    </xf>
    <xf numFmtId="0" fontId="0" fillId="5" borderId="0" xfId="0" applyFill="1" applyAlignment="1">
      <alignment horizontal="center" vertical="center"/>
    </xf>
    <xf numFmtId="0" fontId="0" fillId="5" borderId="0" xfId="0" applyFill="1"/>
    <xf numFmtId="0" fontId="3" fillId="5" borderId="0" xfId="0" applyFont="1" applyFill="1" applyAlignment="1">
      <alignment horizontal="left" vertical="top"/>
    </xf>
    <xf numFmtId="0" fontId="0" fillId="5" borderId="0" xfId="0" quotePrefix="1" applyFill="1" applyAlignment="1">
      <alignment horizontal="center" vertical="center"/>
    </xf>
    <xf numFmtId="0" fontId="0" fillId="5" borderId="0" xfId="0" quotePrefix="1" applyFill="1" applyAlignment="1">
      <alignment horizontal="left" vertical="center"/>
    </xf>
    <xf numFmtId="0" fontId="3" fillId="5" borderId="0" xfId="0" applyFont="1" applyFill="1" applyAlignment="1">
      <alignment horizontal="left"/>
    </xf>
    <xf numFmtId="0" fontId="3" fillId="5" borderId="0" xfId="0" applyFont="1" applyFill="1" applyAlignment="1">
      <alignment horizontal="center" vertical="center"/>
    </xf>
    <xf numFmtId="0" fontId="0" fillId="5" borderId="0" xfId="0" applyFill="1" applyAlignment="1">
      <alignment horizontal="center"/>
    </xf>
    <xf numFmtId="0" fontId="0" fillId="0" borderId="1" xfId="0" applyBorder="1" applyAlignment="1">
      <alignment horizontal="center"/>
    </xf>
    <xf numFmtId="0" fontId="0" fillId="0" borderId="0" xfId="0" applyAlignment="1">
      <alignment horizontal="center"/>
    </xf>
    <xf numFmtId="0" fontId="0" fillId="0" borderId="0" xfId="0" applyAlignment="1"/>
    <xf numFmtId="0" fontId="0" fillId="0" borderId="0" xfId="0" applyAlignment="1">
      <alignment vertical="center" wrapText="1"/>
    </xf>
    <xf numFmtId="0" fontId="2" fillId="7" borderId="1" xfId="0" applyFont="1" applyFill="1" applyBorder="1" applyAlignment="1">
      <alignment horizontal="center" vertical="center"/>
    </xf>
    <xf numFmtId="0" fontId="2" fillId="9" borderId="1" xfId="0" applyFont="1" applyFill="1" applyBorder="1" applyAlignment="1">
      <alignment horizontal="center" vertical="center"/>
    </xf>
    <xf numFmtId="0" fontId="0" fillId="10" borderId="1" xfId="0" applyFill="1" applyBorder="1" applyAlignment="1">
      <alignment horizontal="center" vertical="center"/>
    </xf>
    <xf numFmtId="0" fontId="0" fillId="7" borderId="3" xfId="0" applyFill="1" applyBorder="1"/>
    <xf numFmtId="0" fontId="0" fillId="7" borderId="4" xfId="0" applyFill="1" applyBorder="1" applyAlignment="1"/>
    <xf numFmtId="0" fontId="0" fillId="9" borderId="2" xfId="0" applyFill="1" applyBorder="1" applyAlignment="1">
      <alignment vertical="top" wrapText="1"/>
    </xf>
    <xf numFmtId="0" fontId="0" fillId="0" borderId="0" xfId="0" applyBorder="1"/>
    <xf numFmtId="0" fontId="6" fillId="0" borderId="0" xfId="0" applyFont="1" applyAlignment="1">
      <alignment horizontal="center" vertical="center"/>
    </xf>
    <xf numFmtId="0" fontId="3" fillId="5" borderId="0" xfId="0" applyFont="1" applyFill="1"/>
    <xf numFmtId="0" fontId="0" fillId="5" borderId="0" xfId="0" applyFont="1" applyFill="1" applyAlignment="1">
      <alignment horizontal="center" vertical="center"/>
    </xf>
    <xf numFmtId="0" fontId="3" fillId="11" borderId="0" xfId="0" applyFont="1" applyFill="1"/>
    <xf numFmtId="0" fontId="3" fillId="11" borderId="0" xfId="0" applyFont="1" applyFill="1" applyAlignment="1">
      <alignment horizontal="center"/>
    </xf>
    <xf numFmtId="0" fontId="0" fillId="11" borderId="0" xfId="0" applyFill="1"/>
    <xf numFmtId="0" fontId="0" fillId="11" borderId="0" xfId="0" applyFill="1" applyAlignment="1">
      <alignment horizontal="center"/>
    </xf>
    <xf numFmtId="0" fontId="0" fillId="11" borderId="0" xfId="0" applyFill="1" applyAlignment="1">
      <alignment horizontal="center" vertical="center"/>
    </xf>
    <xf numFmtId="0" fontId="3" fillId="12" borderId="0" xfId="0" applyFont="1" applyFill="1" applyAlignment="1">
      <alignment horizontal="left"/>
    </xf>
    <xf numFmtId="0" fontId="3" fillId="12" borderId="0" xfId="0" applyFont="1" applyFill="1" applyAlignment="1">
      <alignment horizontal="left" vertical="top"/>
    </xf>
    <xf numFmtId="0" fontId="3" fillId="12" borderId="0" xfId="0" applyFont="1" applyFill="1" applyAlignment="1">
      <alignment horizontal="center" vertical="center"/>
    </xf>
    <xf numFmtId="0" fontId="0" fillId="12" borderId="0" xfId="0" applyFill="1"/>
    <xf numFmtId="0" fontId="0" fillId="12" borderId="0" xfId="0" applyFill="1" applyAlignment="1">
      <alignment horizontal="center"/>
    </xf>
    <xf numFmtId="0" fontId="0" fillId="12" borderId="0" xfId="0" applyFill="1" applyAlignment="1">
      <alignment horizontal="center" vertical="center"/>
    </xf>
    <xf numFmtId="0" fontId="3" fillId="12" borderId="0" xfId="0" applyFont="1" applyFill="1" applyAlignment="1">
      <alignment horizontal="left" vertical="center"/>
    </xf>
    <xf numFmtId="0" fontId="3" fillId="8" borderId="0" xfId="0" applyFont="1" applyFill="1" applyAlignment="1">
      <alignment horizontal="left"/>
    </xf>
    <xf numFmtId="0" fontId="3" fillId="8" borderId="0" xfId="0" applyFont="1" applyFill="1" applyAlignment="1">
      <alignment horizontal="left" vertical="top"/>
    </xf>
    <xf numFmtId="0" fontId="0" fillId="8" borderId="0" xfId="0" applyFont="1" applyFill="1" applyAlignment="1">
      <alignment horizontal="center" vertical="center"/>
    </xf>
    <xf numFmtId="0" fontId="0" fillId="8" borderId="0" xfId="0" applyFill="1"/>
    <xf numFmtId="0" fontId="0" fillId="8" borderId="0" xfId="0" applyFill="1" applyAlignment="1">
      <alignment horizontal="center"/>
    </xf>
    <xf numFmtId="0" fontId="0" fillId="8" borderId="0" xfId="0" applyFill="1" applyAlignment="1">
      <alignment horizontal="center" vertical="center"/>
    </xf>
    <xf numFmtId="0" fontId="0" fillId="8" borderId="0" xfId="0" quotePrefix="1" applyFill="1" applyAlignment="1">
      <alignment horizontal="center" vertical="center"/>
    </xf>
    <xf numFmtId="0" fontId="0" fillId="8" borderId="0" xfId="0" quotePrefix="1" applyFill="1" applyAlignment="1">
      <alignment horizontal="left" vertical="center"/>
    </xf>
    <xf numFmtId="49" fontId="0" fillId="8" borderId="0" xfId="0" quotePrefix="1" applyNumberFormat="1" applyFill="1" applyAlignment="1">
      <alignment horizontal="center" vertical="center"/>
    </xf>
    <xf numFmtId="0" fontId="0" fillId="11" borderId="0" xfId="0" quotePrefix="1" applyFill="1" applyAlignment="1">
      <alignment horizontal="center" vertical="center"/>
    </xf>
    <xf numFmtId="0" fontId="0" fillId="11" borderId="0" xfId="0" quotePrefix="1" applyFill="1" applyAlignment="1">
      <alignment horizontal="left" vertical="center"/>
    </xf>
    <xf numFmtId="0" fontId="0" fillId="8" borderId="0" xfId="0" quotePrefix="1" applyFill="1" applyAlignment="1">
      <alignment horizontal="center"/>
    </xf>
    <xf numFmtId="0" fontId="0" fillId="8" borderId="0" xfId="0" quotePrefix="1" applyFill="1" applyAlignment="1">
      <alignment horizontal="left"/>
    </xf>
    <xf numFmtId="0" fontId="0" fillId="10" borderId="3" xfId="0" applyFill="1" applyBorder="1" applyAlignment="1">
      <alignment horizontal="left" vertical="center" wrapText="1"/>
    </xf>
    <xf numFmtId="0" fontId="0" fillId="10" borderId="4" xfId="0" applyFill="1" applyBorder="1" applyAlignment="1">
      <alignment horizontal="left" vertical="center" wrapText="1"/>
    </xf>
    <xf numFmtId="0" fontId="0" fillId="10" borderId="5" xfId="0" applyFill="1" applyBorder="1" applyAlignment="1">
      <alignment horizontal="left" vertical="center" wrapText="1"/>
    </xf>
    <xf numFmtId="0" fontId="0" fillId="0" borderId="0" xfId="0" applyAlignment="1">
      <alignment horizontal="left" vertical="center" wrapText="1"/>
    </xf>
    <xf numFmtId="0" fontId="2" fillId="0" borderId="0" xfId="0" applyFont="1" applyAlignment="1">
      <alignment horizontal="left" vertical="center" indent="4"/>
    </xf>
    <xf numFmtId="0" fontId="0" fillId="9" borderId="0" xfId="0" applyFill="1" applyBorder="1" applyAlignment="1">
      <alignment vertical="top"/>
    </xf>
    <xf numFmtId="0" fontId="2" fillId="0" borderId="0" xfId="0" applyFont="1" applyAlignment="1">
      <alignment horizontal="left" vertical="center" indent="10"/>
    </xf>
    <xf numFmtId="0" fontId="2" fillId="0" borderId="0" xfId="0" applyFont="1" applyAlignment="1">
      <alignment horizontal="left" vertical="top"/>
    </xf>
    <xf numFmtId="0" fontId="2" fillId="0" borderId="0" xfId="0" applyFont="1" applyAlignment="1">
      <alignment vertical="top"/>
    </xf>
    <xf numFmtId="0" fontId="2" fillId="0" borderId="0" xfId="0" quotePrefix="1" applyFont="1" applyAlignment="1">
      <alignment horizontal="left" vertical="center" indent="10"/>
    </xf>
    <xf numFmtId="0" fontId="3" fillId="6" borderId="0" xfId="0" applyFont="1" applyFill="1"/>
    <xf numFmtId="0" fontId="0" fillId="6" borderId="0" xfId="0" applyFont="1" applyFill="1" applyAlignment="1">
      <alignment horizontal="center" vertical="center"/>
    </xf>
    <xf numFmtId="0" fontId="0" fillId="6" borderId="0" xfId="0" applyFill="1"/>
    <xf numFmtId="0" fontId="0" fillId="6" borderId="0" xfId="0" applyFill="1" applyAlignment="1">
      <alignment horizontal="center"/>
    </xf>
    <xf numFmtId="0" fontId="0" fillId="6" borderId="0" xfId="0" applyFill="1" applyAlignment="1">
      <alignment horizontal="center" vertical="center"/>
    </xf>
    <xf numFmtId="0" fontId="0" fillId="6" borderId="0" xfId="0" quotePrefix="1" applyFill="1" applyAlignment="1">
      <alignment horizontal="center" vertical="center"/>
    </xf>
    <xf numFmtId="0" fontId="0" fillId="6" borderId="0" xfId="0" quotePrefix="1" applyFill="1" applyAlignment="1">
      <alignment horizontal="left" vertical="center"/>
    </xf>
    <xf numFmtId="0" fontId="0" fillId="0" borderId="0" xfId="0" quotePrefix="1"/>
    <xf numFmtId="0" fontId="0" fillId="0" borderId="0" xfId="0" quotePrefix="1" applyAlignment="1">
      <alignment horizontal="center" vertical="center"/>
    </xf>
    <xf numFmtId="0" fontId="8" fillId="0" borderId="0" xfId="0" applyFont="1" applyAlignment="1">
      <alignment horizontal="center" vertical="center"/>
    </xf>
    <xf numFmtId="0" fontId="10" fillId="0" borderId="0" xfId="0" applyFont="1"/>
    <xf numFmtId="0" fontId="0" fillId="0" borderId="1" xfId="0" applyFont="1" applyBorder="1" applyAlignment="1">
      <alignment horizontal="center"/>
    </xf>
    <xf numFmtId="0" fontId="0" fillId="0" borderId="0" xfId="0" applyAlignment="1">
      <alignment horizontal="center"/>
    </xf>
    <xf numFmtId="0" fontId="9" fillId="0" borderId="0" xfId="0" applyFont="1" applyAlignment="1">
      <alignment vertical="center"/>
    </xf>
    <xf numFmtId="0" fontId="0" fillId="0" borderId="0" xfId="0" applyAlignment="1">
      <alignment horizontal="left"/>
    </xf>
    <xf numFmtId="0" fontId="0" fillId="0" borderId="0" xfId="0" quotePrefix="1" applyAlignment="1">
      <alignment horizontal="center"/>
    </xf>
    <xf numFmtId="0" fontId="0" fillId="0" borderId="9" xfId="0" applyFont="1" applyFill="1" applyBorder="1" applyAlignment="1">
      <alignment horizontal="center"/>
    </xf>
    <xf numFmtId="0" fontId="0" fillId="16" borderId="0" xfId="0" applyFill="1" applyAlignment="1">
      <alignment horizontal="center" vertical="center"/>
    </xf>
    <xf numFmtId="0" fontId="0" fillId="0" borderId="0" xfId="0" applyFont="1" applyAlignment="1"/>
    <xf numFmtId="0" fontId="0" fillId="0" borderId="0" xfId="0" applyFont="1" applyAlignment="1">
      <alignment vertical="center" wrapText="1"/>
    </xf>
    <xf numFmtId="0" fontId="0" fillId="0" borderId="0" xfId="0" applyFont="1" applyAlignment="1">
      <alignment vertical="center"/>
    </xf>
    <xf numFmtId="0" fontId="0" fillId="0" borderId="0" xfId="0" quotePrefix="1" applyAlignment="1">
      <alignment horizontal="left" vertical="center"/>
    </xf>
    <xf numFmtId="0" fontId="0" fillId="10" borderId="0" xfId="0" applyFill="1"/>
    <xf numFmtId="0" fontId="0" fillId="3" borderId="0" xfId="0" applyFill="1" applyAlignment="1">
      <alignment horizontal="center"/>
    </xf>
    <xf numFmtId="0" fontId="0" fillId="10" borderId="1" xfId="0" applyFill="1" applyBorder="1" applyAlignment="1">
      <alignment horizontal="center"/>
    </xf>
    <xf numFmtId="0" fontId="0" fillId="10" borderId="0" xfId="0" applyFill="1" applyAlignment="1">
      <alignment horizontal="center" vertical="center"/>
    </xf>
    <xf numFmtId="0" fontId="0" fillId="10" borderId="1" xfId="0" quotePrefix="1" applyFill="1" applyBorder="1" applyAlignment="1">
      <alignment horizontal="center"/>
    </xf>
    <xf numFmtId="0" fontId="0" fillId="5" borderId="1" xfId="0" quotePrefix="1" applyFill="1" applyBorder="1" applyAlignment="1">
      <alignment horizontal="center" vertical="center"/>
    </xf>
    <xf numFmtId="0" fontId="0" fillId="5" borderId="1" xfId="0" applyFill="1" applyBorder="1" applyAlignment="1">
      <alignment horizontal="center" vertical="center"/>
    </xf>
    <xf numFmtId="0" fontId="0" fillId="17" borderId="0" xfId="0" applyFill="1"/>
    <xf numFmtId="0" fontId="0" fillId="17" borderId="1" xfId="0" quotePrefix="1" applyFill="1" applyBorder="1" applyAlignment="1">
      <alignment horizontal="center" vertical="center"/>
    </xf>
    <xf numFmtId="0" fontId="0" fillId="11" borderId="1" xfId="0" applyFill="1" applyBorder="1" applyAlignment="1">
      <alignment horizontal="center"/>
    </xf>
    <xf numFmtId="0" fontId="0" fillId="11" borderId="1" xfId="0" applyFill="1" applyBorder="1" applyAlignment="1">
      <alignment horizontal="center" vertical="center"/>
    </xf>
    <xf numFmtId="0" fontId="0" fillId="18" borderId="0" xfId="0" applyFill="1"/>
    <xf numFmtId="0" fontId="0" fillId="18" borderId="0" xfId="0" applyFill="1" applyBorder="1" applyAlignment="1">
      <alignment horizontal="center" vertical="center"/>
    </xf>
    <xf numFmtId="0" fontId="0" fillId="0" borderId="0" xfId="0" applyFont="1" applyAlignment="1">
      <alignment horizontal="center" vertical="center" wrapText="1"/>
    </xf>
    <xf numFmtId="0" fontId="0" fillId="0" borderId="0" xfId="0" applyFont="1" applyAlignment="1">
      <alignment horizontal="left" vertical="center" wrapText="1"/>
    </xf>
    <xf numFmtId="0" fontId="0" fillId="0" borderId="0" xfId="0" applyFont="1" applyAlignment="1">
      <alignment horizontal="center"/>
    </xf>
    <xf numFmtId="0" fontId="0" fillId="16" borderId="0" xfId="0" applyFill="1"/>
    <xf numFmtId="0" fontId="0" fillId="0" borderId="0" xfId="0" applyAlignment="1">
      <alignment horizontal="center" vertical="center"/>
    </xf>
    <xf numFmtId="0" fontId="0" fillId="2" borderId="0" xfId="0" applyFill="1" applyAlignment="1"/>
    <xf numFmtId="0" fontId="0" fillId="2" borderId="0" xfId="0" applyFill="1"/>
    <xf numFmtId="0" fontId="11" fillId="4" borderId="0" xfId="0" applyFont="1" applyFill="1" applyAlignment="1">
      <alignment horizontal="center"/>
    </xf>
    <xf numFmtId="0" fontId="0" fillId="11" borderId="1" xfId="0" applyFill="1" applyBorder="1"/>
    <xf numFmtId="0" fontId="0" fillId="11" borderId="1" xfId="0" applyFill="1" applyBorder="1" applyAlignment="1"/>
    <xf numFmtId="0" fontId="0" fillId="0" borderId="0" xfId="0" applyAlignment="1">
      <alignment horizontal="center"/>
    </xf>
    <xf numFmtId="0" fontId="0" fillId="3" borderId="0" xfId="0" applyFill="1" applyAlignment="1">
      <alignment horizontal="center"/>
    </xf>
    <xf numFmtId="0" fontId="0" fillId="0" borderId="0" xfId="0" applyAlignment="1">
      <alignment horizontal="center" vertical="center"/>
    </xf>
    <xf numFmtId="0" fontId="0" fillId="0" borderId="0" xfId="0" applyFont="1" applyAlignment="1">
      <alignment horizontal="left"/>
    </xf>
    <xf numFmtId="0" fontId="0" fillId="0" borderId="0" xfId="0" applyFont="1" applyAlignment="1">
      <alignment vertical="top"/>
    </xf>
    <xf numFmtId="0" fontId="0" fillId="0" borderId="0" xfId="0" applyFont="1" applyBorder="1"/>
    <xf numFmtId="0" fontId="0" fillId="0" borderId="0" xfId="0" applyFont="1" applyBorder="1" applyAlignment="1">
      <alignment horizontal="center"/>
    </xf>
    <xf numFmtId="0" fontId="0" fillId="0" borderId="0" xfId="0" quotePrefix="1" applyFont="1" applyBorder="1"/>
    <xf numFmtId="0" fontId="0" fillId="0" borderId="0" xfId="0" quotePrefix="1" applyFont="1"/>
    <xf numFmtId="0" fontId="0" fillId="0" borderId="0" xfId="0" quotePrefix="1" applyFont="1" applyAlignment="1">
      <alignment horizontal="center" vertical="center"/>
    </xf>
    <xf numFmtId="0" fontId="0" fillId="0" borderId="0" xfId="0" applyFont="1" applyAlignment="1">
      <alignment horizontal="right"/>
    </xf>
    <xf numFmtId="0" fontId="0" fillId="0" borderId="1" xfId="0" applyFont="1" applyBorder="1" applyAlignment="1">
      <alignment horizontal="center" vertical="center"/>
    </xf>
    <xf numFmtId="0" fontId="0" fillId="0" borderId="0" xfId="0" applyFont="1" applyAlignment="1">
      <alignment horizontal="left" vertical="center"/>
    </xf>
    <xf numFmtId="0" fontId="0" fillId="0" borderId="0" xfId="0" applyFont="1" applyBorder="1" applyAlignment="1">
      <alignment horizontal="center" vertical="center" wrapText="1"/>
    </xf>
    <xf numFmtId="0" fontId="14" fillId="0" borderId="0" xfId="0" applyFont="1" applyAlignment="1">
      <alignment horizontal="left" vertical="center" indent="4"/>
    </xf>
    <xf numFmtId="0" fontId="15" fillId="0" borderId="0" xfId="0" applyFont="1" applyAlignment="1">
      <alignment horizontal="left" vertical="center" indent="4"/>
    </xf>
    <xf numFmtId="0" fontId="0" fillId="0" borderId="0" xfId="0" applyFont="1" applyAlignment="1">
      <alignment horizontal="left" vertical="center" indent="4"/>
    </xf>
    <xf numFmtId="0" fontId="16" fillId="0" borderId="0" xfId="0" applyFont="1" applyAlignment="1">
      <alignment horizontal="left" vertical="center" indent="4"/>
    </xf>
    <xf numFmtId="0" fontId="8" fillId="0" borderId="0" xfId="0" applyFont="1"/>
    <xf numFmtId="0" fontId="0" fillId="0" borderId="0" xfId="0" applyFont="1" applyAlignment="1">
      <alignment horizontal="left" vertical="center" indent="6"/>
    </xf>
    <xf numFmtId="0" fontId="0" fillId="0" borderId="0" xfId="0" applyFont="1" applyAlignment="1">
      <alignment horizontal="left" vertical="top"/>
    </xf>
    <xf numFmtId="0" fontId="18" fillId="4" borderId="1" xfId="0" applyFont="1" applyFill="1" applyBorder="1" applyAlignment="1">
      <alignment horizontal="center" vertical="center"/>
    </xf>
    <xf numFmtId="0" fontId="18" fillId="4" borderId="1" xfId="0" quotePrefix="1" applyFont="1" applyFill="1" applyBorder="1" applyAlignment="1">
      <alignment horizontal="center" vertical="center"/>
    </xf>
    <xf numFmtId="0" fontId="20" fillId="4" borderId="1" xfId="0" applyFont="1" applyFill="1" applyBorder="1"/>
    <xf numFmtId="0" fontId="20" fillId="4" borderId="1" xfId="0" quotePrefix="1" applyFont="1" applyFill="1" applyBorder="1"/>
    <xf numFmtId="0" fontId="0" fillId="19" borderId="0" xfId="0" applyFill="1"/>
    <xf numFmtId="0" fontId="0" fillId="0" borderId="0" xfId="0" applyAlignment="1">
      <alignment horizontal="center" vertical="center"/>
    </xf>
    <xf numFmtId="0" fontId="0" fillId="0" borderId="0" xfId="0" applyAlignment="1">
      <alignment horizontal="center"/>
    </xf>
    <xf numFmtId="0" fontId="0" fillId="0" borderId="0" xfId="0" applyAlignment="1">
      <alignment horizontal="center" vertical="center"/>
    </xf>
    <xf numFmtId="0" fontId="0" fillId="4" borderId="0" xfId="0" applyFill="1" applyAlignment="1">
      <alignment horizontal="center" vertical="center"/>
    </xf>
    <xf numFmtId="0" fontId="0" fillId="0" borderId="1" xfId="0" applyBorder="1" applyAlignment="1">
      <alignment horizontal="center" vertical="center"/>
    </xf>
    <xf numFmtId="16" fontId="0" fillId="0" borderId="1" xfId="0" quotePrefix="1" applyNumberFormat="1" applyBorder="1" applyAlignment="1">
      <alignment horizontal="center" vertical="center"/>
    </xf>
    <xf numFmtId="0" fontId="0" fillId="0" borderId="1" xfId="0" quotePrefix="1" applyBorder="1" applyAlignment="1">
      <alignment horizontal="center"/>
    </xf>
    <xf numFmtId="0" fontId="0" fillId="0" borderId="0" xfId="0" applyAlignment="1">
      <alignment horizontal="center" vertical="center"/>
    </xf>
    <xf numFmtId="0" fontId="0" fillId="0" borderId="1" xfId="0" applyBorder="1" applyAlignment="1">
      <alignment horizontal="center" vertical="center"/>
    </xf>
    <xf numFmtId="0" fontId="0" fillId="10" borderId="0" xfId="0" applyFill="1" applyAlignment="1"/>
    <xf numFmtId="0" fontId="0" fillId="4" borderId="1" xfId="0" applyFill="1" applyBorder="1" applyAlignment="1">
      <alignment horizontal="center" vertical="center"/>
    </xf>
    <xf numFmtId="0" fontId="0" fillId="4" borderId="1" xfId="0" quotePrefix="1" applyFill="1" applyBorder="1" applyAlignment="1">
      <alignment horizontal="center" vertical="center"/>
    </xf>
    <xf numFmtId="0" fontId="0" fillId="4" borderId="0" xfId="0" applyFont="1" applyFill="1"/>
    <xf numFmtId="16" fontId="0" fillId="0" borderId="1" xfId="0" applyNumberFormat="1" applyBorder="1" applyAlignment="1">
      <alignment horizontal="center" vertical="center"/>
    </xf>
    <xf numFmtId="0" fontId="0" fillId="10" borderId="1" xfId="0" quotePrefix="1" applyFill="1" applyBorder="1" applyAlignment="1">
      <alignment horizontal="center" vertical="center"/>
    </xf>
    <xf numFmtId="11" fontId="0" fillId="0" borderId="0" xfId="0" quotePrefix="1" applyNumberFormat="1"/>
    <xf numFmtId="0" fontId="0" fillId="0" borderId="0" xfId="0" applyAlignment="1">
      <alignment horizontal="center" vertical="center"/>
    </xf>
    <xf numFmtId="0" fontId="0" fillId="0" borderId="1" xfId="0" applyBorder="1" applyAlignment="1">
      <alignment horizontal="center" vertical="center"/>
    </xf>
    <xf numFmtId="0" fontId="0" fillId="0" borderId="0" xfId="0" applyAlignment="1">
      <alignment horizontal="center"/>
    </xf>
    <xf numFmtId="0" fontId="0" fillId="0" borderId="0" xfId="0" applyAlignment="1">
      <alignment horizontal="center" vertical="center"/>
    </xf>
    <xf numFmtId="0" fontId="0" fillId="0" borderId="0" xfId="0" applyBorder="1" applyAlignment="1"/>
    <xf numFmtId="0" fontId="23" fillId="0" borderId="0" xfId="0" applyFont="1" applyAlignment="1">
      <alignment vertical="center"/>
    </xf>
    <xf numFmtId="0" fontId="24" fillId="0" borderId="0" xfId="0" applyFont="1" applyAlignment="1">
      <alignment horizontal="center" vertical="center"/>
    </xf>
    <xf numFmtId="0" fontId="2" fillId="0" borderId="0" xfId="0" applyFont="1" applyAlignment="1">
      <alignment vertical="center" wrapText="1"/>
    </xf>
    <xf numFmtId="0" fontId="25" fillId="0" borderId="0" xfId="0" applyFont="1" applyAlignment="1">
      <alignment horizontal="center" vertical="center" wrapText="1"/>
    </xf>
    <xf numFmtId="0" fontId="25" fillId="0" borderId="21"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18" xfId="0" applyFont="1" applyBorder="1" applyAlignment="1">
      <alignment horizontal="center" vertical="center" wrapText="1"/>
    </xf>
    <xf numFmtId="0" fontId="25" fillId="0" borderId="19" xfId="0" applyFont="1" applyBorder="1" applyAlignment="1">
      <alignment horizontal="center" vertical="center" wrapText="1"/>
    </xf>
    <xf numFmtId="0" fontId="25" fillId="0" borderId="20" xfId="0" applyFont="1" applyBorder="1" applyAlignment="1">
      <alignment horizontal="center" vertical="center" wrapText="1"/>
    </xf>
    <xf numFmtId="0" fontId="25" fillId="0" borderId="0" xfId="0" applyFont="1" applyAlignment="1">
      <alignment vertical="center" wrapText="1"/>
    </xf>
    <xf numFmtId="0" fontId="25" fillId="0" borderId="22" xfId="0" applyFont="1" applyBorder="1" applyAlignment="1">
      <alignment vertical="center" wrapText="1"/>
    </xf>
    <xf numFmtId="0" fontId="25" fillId="0" borderId="23" xfId="0" applyFont="1" applyBorder="1" applyAlignment="1">
      <alignment vertical="center" wrapText="1"/>
    </xf>
    <xf numFmtId="0" fontId="25" fillId="0" borderId="20" xfId="0" applyFont="1" applyBorder="1" applyAlignment="1">
      <alignment vertical="center" wrapText="1"/>
    </xf>
    <xf numFmtId="0" fontId="25" fillId="0" borderId="0" xfId="0" applyFont="1" applyBorder="1" applyAlignment="1">
      <alignment vertical="center" wrapText="1"/>
    </xf>
    <xf numFmtId="0" fontId="25" fillId="0" borderId="21" xfId="0" applyFont="1" applyBorder="1" applyAlignment="1">
      <alignment vertical="center" wrapText="1"/>
    </xf>
    <xf numFmtId="0" fontId="25" fillId="0" borderId="24" xfId="0" applyFont="1" applyBorder="1" applyAlignment="1">
      <alignment vertical="center" wrapText="1"/>
    </xf>
    <xf numFmtId="0" fontId="2" fillId="0" borderId="0" xfId="0" applyFont="1" applyAlignment="1">
      <alignment vertical="center"/>
    </xf>
    <xf numFmtId="0" fontId="2" fillId="0" borderId="0" xfId="0" applyFont="1" applyAlignment="1">
      <alignment horizontal="left" vertical="center" indent="8"/>
    </xf>
    <xf numFmtId="0" fontId="0" fillId="0" borderId="0" xfId="0" applyAlignment="1">
      <alignment horizontal="center" vertical="center"/>
    </xf>
    <xf numFmtId="0" fontId="2" fillId="0" borderId="0" xfId="0" applyFont="1" applyAlignment="1">
      <alignment horizontal="left"/>
    </xf>
    <xf numFmtId="0" fontId="0" fillId="0" borderId="0" xfId="0" applyAlignment="1">
      <alignment vertical="center"/>
    </xf>
    <xf numFmtId="0" fontId="0" fillId="0" borderId="0" xfId="0" applyAlignment="1">
      <alignment horizontal="center"/>
    </xf>
    <xf numFmtId="0" fontId="0" fillId="0" borderId="0" xfId="0" applyAlignment="1">
      <alignment horizontal="center" vertical="center"/>
    </xf>
    <xf numFmtId="0" fontId="0" fillId="0" borderId="1" xfId="0" applyBorder="1" applyAlignment="1">
      <alignment horizontal="center" vertical="center"/>
    </xf>
    <xf numFmtId="0" fontId="0" fillId="0" borderId="0" xfId="0" applyAlignment="1">
      <alignment horizontal="left" vertical="center"/>
    </xf>
    <xf numFmtId="0" fontId="27" fillId="0" borderId="0" xfId="0" applyFont="1" applyAlignment="1">
      <alignment horizontal="center" vertical="center"/>
    </xf>
    <xf numFmtId="0" fontId="3" fillId="0" borderId="0" xfId="0" applyFont="1" applyAlignment="1">
      <alignment horizontal="center" vertical="center"/>
    </xf>
    <xf numFmtId="0" fontId="2" fillId="0" borderId="0" xfId="0" applyFont="1" applyAlignment="1">
      <alignment horizontal="center"/>
    </xf>
    <xf numFmtId="0" fontId="2" fillId="0" borderId="0" xfId="0" applyFont="1" applyAlignment="1">
      <alignment horizontal="center" vertical="center"/>
    </xf>
    <xf numFmtId="0" fontId="0" fillId="0" borderId="0" xfId="0" applyFill="1"/>
    <xf numFmtId="0" fontId="0" fillId="0" borderId="0" xfId="0" applyFill="1" applyAlignment="1">
      <alignment horizontal="center" vertical="center"/>
    </xf>
    <xf numFmtId="0" fontId="0" fillId="2" borderId="0" xfId="0" quotePrefix="1" applyFill="1" applyAlignment="1">
      <alignment horizontal="center" vertical="center"/>
    </xf>
    <xf numFmtId="0" fontId="0" fillId="2" borderId="0" xfId="0" applyFill="1" applyAlignment="1">
      <alignment horizontal="center" vertical="center"/>
    </xf>
    <xf numFmtId="0" fontId="0" fillId="2" borderId="0" xfId="0" applyFont="1" applyFill="1" applyAlignment="1">
      <alignment horizontal="center" vertical="center"/>
    </xf>
    <xf numFmtId="0" fontId="0" fillId="0" borderId="0" xfId="0" applyAlignment="1">
      <alignment vertical="top" wrapText="1"/>
    </xf>
    <xf numFmtId="0" fontId="0" fillId="0" borderId="0" xfId="0" applyAlignment="1">
      <alignment horizontal="center"/>
    </xf>
    <xf numFmtId="0" fontId="0" fillId="0" borderId="0" xfId="0" applyFill="1" applyAlignment="1"/>
    <xf numFmtId="0" fontId="28" fillId="0" borderId="0" xfId="0" applyFont="1" applyAlignment="1">
      <alignment vertical="center"/>
    </xf>
    <xf numFmtId="0" fontId="0" fillId="0" borderId="0" xfId="0" applyAlignment="1">
      <alignment horizontal="center"/>
    </xf>
    <xf numFmtId="0" fontId="0" fillId="0" borderId="0" xfId="0" applyAlignment="1">
      <alignment horizontal="center" vertical="center"/>
    </xf>
    <xf numFmtId="0" fontId="0" fillId="0" borderId="0" xfId="0" applyAlignment="1">
      <alignment horizontal="left"/>
    </xf>
    <xf numFmtId="0" fontId="0" fillId="0" borderId="0" xfId="0" quotePrefix="1" applyAlignment="1">
      <alignment horizontal="center" vertical="center"/>
    </xf>
    <xf numFmtId="11" fontId="0" fillId="0" borderId="0" xfId="0" applyNumberFormat="1"/>
    <xf numFmtId="0" fontId="0" fillId="0" borderId="0" xfId="0" applyAlignment="1">
      <alignment horizontal="right"/>
    </xf>
    <xf numFmtId="11" fontId="0" fillId="0" borderId="0" xfId="0" applyNumberFormat="1" applyAlignment="1">
      <alignment horizontal="left" vertical="center"/>
    </xf>
    <xf numFmtId="0" fontId="0" fillId="0" borderId="0" xfId="0" applyAlignment="1">
      <alignment horizontal="center" vertical="center"/>
    </xf>
    <xf numFmtId="0" fontId="0" fillId="0" borderId="0" xfId="0" quotePrefix="1" applyAlignment="1">
      <alignment horizontal="center" vertical="center"/>
    </xf>
    <xf numFmtId="0" fontId="0" fillId="0" borderId="0" xfId="0" applyAlignment="1">
      <alignment horizontal="center"/>
    </xf>
    <xf numFmtId="0" fontId="0" fillId="4" borderId="0" xfId="0" applyFill="1" applyAlignment="1">
      <alignment horizontal="center"/>
    </xf>
    <xf numFmtId="0" fontId="0" fillId="0" borderId="0" xfId="0" applyAlignment="1">
      <alignment horizontal="center" vertical="center"/>
    </xf>
    <xf numFmtId="0" fontId="0" fillId="0" borderId="1" xfId="0" applyBorder="1" applyAlignment="1">
      <alignment horizontal="center" vertical="center"/>
    </xf>
    <xf numFmtId="0" fontId="0" fillId="0" borderId="0" xfId="0" applyAlignment="1">
      <alignment horizontal="left" vertical="center"/>
    </xf>
    <xf numFmtId="0" fontId="0" fillId="0" borderId="0" xfId="0" applyAlignment="1">
      <alignment horizontal="center" vertical="center" wrapText="1"/>
    </xf>
    <xf numFmtId="0" fontId="0" fillId="0" borderId="0" xfId="0" quotePrefix="1" applyAlignment="1">
      <alignment horizontal="center" vertical="center"/>
    </xf>
    <xf numFmtId="0" fontId="0" fillId="0" borderId="0" xfId="0" applyAlignment="1">
      <alignment horizontal="center"/>
    </xf>
    <xf numFmtId="0" fontId="0" fillId="4" borderId="0" xfId="0" applyFill="1" applyAlignment="1">
      <alignment horizontal="center"/>
    </xf>
    <xf numFmtId="0" fontId="0" fillId="0" borderId="0" xfId="0" applyAlignment="1">
      <alignment horizontal="center" vertical="center"/>
    </xf>
    <xf numFmtId="0" fontId="0" fillId="0" borderId="1" xfId="0" applyBorder="1" applyAlignment="1">
      <alignment horizontal="center" vertical="center"/>
    </xf>
    <xf numFmtId="0" fontId="0" fillId="3" borderId="0" xfId="0" applyFill="1" applyAlignment="1">
      <alignment horizontal="center" vertical="center"/>
    </xf>
    <xf numFmtId="0" fontId="0" fillId="0" borderId="1" xfId="0" applyBorder="1" applyAlignment="1">
      <alignment horizontal="center"/>
    </xf>
    <xf numFmtId="0" fontId="0" fillId="0" borderId="0" xfId="0" quotePrefix="1" applyAlignment="1">
      <alignment horizontal="center" vertical="center"/>
    </xf>
    <xf numFmtId="0" fontId="0" fillId="0" borderId="1" xfId="0" applyBorder="1"/>
    <xf numFmtId="0" fontId="0" fillId="0" borderId="10" xfId="0" applyBorder="1" applyAlignment="1">
      <alignment horizontal="left"/>
    </xf>
    <xf numFmtId="0" fontId="0" fillId="0" borderId="25" xfId="0" applyBorder="1" applyAlignment="1">
      <alignment horizontal="left"/>
    </xf>
    <xf numFmtId="0" fontId="0" fillId="0" borderId="11" xfId="0" applyBorder="1" applyAlignment="1">
      <alignment horizontal="left"/>
    </xf>
    <xf numFmtId="0" fontId="0" fillId="4" borderId="0" xfId="0" quotePrefix="1" applyFill="1" applyAlignment="1">
      <alignment horizontal="center"/>
    </xf>
    <xf numFmtId="0" fontId="0" fillId="0" borderId="0" xfId="0" applyAlignment="1">
      <alignment horizontal="center"/>
    </xf>
    <xf numFmtId="0" fontId="0" fillId="0" borderId="0" xfId="0" applyAlignment="1">
      <alignment horizontal="center" vertical="center"/>
    </xf>
    <xf numFmtId="0" fontId="0" fillId="4" borderId="0" xfId="0" applyFill="1" applyAlignment="1">
      <alignment horizontal="center" vertical="center"/>
    </xf>
    <xf numFmtId="0" fontId="0" fillId="10" borderId="0" xfId="0" applyFill="1" applyAlignment="1">
      <alignment horizontal="center" vertical="center"/>
    </xf>
    <xf numFmtId="0" fontId="0" fillId="0" borderId="1" xfId="0" applyBorder="1" applyAlignment="1">
      <alignment horizontal="center" vertical="center"/>
    </xf>
    <xf numFmtId="0" fontId="0" fillId="0" borderId="0" xfId="0" quotePrefix="1" applyAlignment="1">
      <alignment horizontal="center" vertical="center"/>
    </xf>
    <xf numFmtId="0" fontId="0" fillId="0" borderId="1" xfId="0" applyBorder="1" applyAlignment="1">
      <alignment horizontal="left"/>
    </xf>
    <xf numFmtId="0" fontId="0" fillId="20" borderId="0" xfId="0" applyFill="1" applyAlignment="1">
      <alignment horizontal="center"/>
    </xf>
    <xf numFmtId="0" fontId="0" fillId="20" borderId="0" xfId="0" applyFill="1"/>
    <xf numFmtId="0" fontId="0" fillId="21" borderId="0" xfId="0" applyFill="1"/>
    <xf numFmtId="0" fontId="0" fillId="22" borderId="0" xfId="0" applyFill="1" applyAlignment="1">
      <alignment horizontal="center"/>
    </xf>
    <xf numFmtId="0" fontId="0" fillId="22" borderId="0" xfId="0" applyFill="1"/>
    <xf numFmtId="0" fontId="0" fillId="22" borderId="0" xfId="0" quotePrefix="1" applyFill="1" applyAlignment="1">
      <alignment horizontal="center"/>
    </xf>
    <xf numFmtId="0" fontId="0" fillId="21" borderId="0" xfId="0" quotePrefix="1" applyFill="1" applyAlignment="1">
      <alignment horizontal="center"/>
    </xf>
    <xf numFmtId="0" fontId="0" fillId="21" borderId="0" xfId="0" applyFill="1" applyAlignment="1">
      <alignment horizontal="center" vertical="center"/>
    </xf>
    <xf numFmtId="0" fontId="0" fillId="20" borderId="0" xfId="0" applyFill="1" applyAlignment="1">
      <alignment horizontal="center" vertical="center"/>
    </xf>
    <xf numFmtId="0" fontId="0" fillId="22" borderId="0" xfId="0" quotePrefix="1" applyFill="1" applyAlignment="1">
      <alignment horizontal="center" vertical="center"/>
    </xf>
    <xf numFmtId="0" fontId="0" fillId="0" borderId="0" xfId="0" applyAlignment="1">
      <alignment vertical="top"/>
    </xf>
    <xf numFmtId="0" fontId="0" fillId="0" borderId="1" xfId="0" applyBorder="1" applyAlignment="1">
      <alignment vertical="center"/>
    </xf>
    <xf numFmtId="0" fontId="0" fillId="0" borderId="0" xfId="0" applyBorder="1" applyAlignment="1">
      <alignment horizontal="center" vertical="center"/>
    </xf>
    <xf numFmtId="0" fontId="0" fillId="3" borderId="10" xfId="0" applyFill="1" applyBorder="1" applyAlignment="1">
      <alignment horizontal="left"/>
    </xf>
    <xf numFmtId="0" fontId="0" fillId="3" borderId="25" xfId="0" applyFill="1" applyBorder="1" applyAlignment="1">
      <alignment horizontal="left"/>
    </xf>
    <xf numFmtId="0" fontId="0" fillId="3" borderId="11" xfId="0" applyFill="1" applyBorder="1" applyAlignment="1">
      <alignment horizontal="left"/>
    </xf>
    <xf numFmtId="0" fontId="0" fillId="3" borderId="1" xfId="0" applyFill="1" applyBorder="1" applyAlignment="1">
      <alignment horizontal="center" vertical="center"/>
    </xf>
    <xf numFmtId="0" fontId="0" fillId="21" borderId="0" xfId="0" applyFill="1" applyBorder="1" applyAlignment="1">
      <alignment horizontal="center" vertical="center"/>
    </xf>
    <xf numFmtId="0" fontId="0" fillId="0" borderId="1" xfId="0" quotePrefix="1" applyBorder="1" applyAlignment="1">
      <alignment horizontal="center" vertical="center"/>
    </xf>
    <xf numFmtId="0" fontId="0" fillId="0" borderId="1" xfId="0" applyBorder="1" applyAlignment="1">
      <alignment horizontal="left" vertical="center"/>
    </xf>
    <xf numFmtId="0" fontId="0" fillId="0" borderId="1" xfId="0" applyBorder="1" applyAlignment="1">
      <alignment horizontal="center" vertical="center" wrapText="1"/>
    </xf>
    <xf numFmtId="0" fontId="0" fillId="0" borderId="1" xfId="0" applyFill="1" applyBorder="1" applyAlignment="1">
      <alignment horizontal="center" vertical="center"/>
    </xf>
    <xf numFmtId="0" fontId="0" fillId="0" borderId="0" xfId="0" applyAlignment="1">
      <alignment horizontal="center"/>
    </xf>
    <xf numFmtId="0" fontId="0" fillId="0" borderId="0" xfId="0" applyAlignment="1">
      <alignment horizontal="center" vertical="center"/>
    </xf>
    <xf numFmtId="0" fontId="0" fillId="0" borderId="1" xfId="0" applyBorder="1" applyAlignment="1">
      <alignment horizontal="center" vertical="center"/>
    </xf>
    <xf numFmtId="0" fontId="0" fillId="0" borderId="0" xfId="0" applyAlignment="1">
      <alignment horizontal="left" vertical="center"/>
    </xf>
    <xf numFmtId="0" fontId="0" fillId="0" borderId="0" xfId="0" quotePrefix="1" applyAlignment="1">
      <alignment horizontal="center" vertical="center"/>
    </xf>
    <xf numFmtId="0" fontId="0" fillId="0" borderId="1" xfId="0" applyBorder="1" applyAlignment="1">
      <alignment horizontal="left" vertical="center"/>
    </xf>
    <xf numFmtId="0" fontId="0" fillId="0" borderId="0" xfId="0" applyFill="1" applyAlignment="1">
      <alignment vertical="center"/>
    </xf>
    <xf numFmtId="0" fontId="0" fillId="20" borderId="1" xfId="0" applyFill="1" applyBorder="1" applyAlignment="1">
      <alignment horizontal="center"/>
    </xf>
    <xf numFmtId="0" fontId="0" fillId="20" borderId="1" xfId="0" applyFill="1" applyBorder="1" applyAlignment="1">
      <alignment horizontal="center" vertical="center"/>
    </xf>
    <xf numFmtId="0" fontId="0" fillId="0" borderId="0" xfId="0" applyFill="1" applyBorder="1" applyAlignment="1">
      <alignment horizontal="center" vertical="center"/>
    </xf>
    <xf numFmtId="0" fontId="0" fillId="0" borderId="0" xfId="0" applyAlignment="1">
      <alignment horizontal="center"/>
    </xf>
    <xf numFmtId="0" fontId="0" fillId="3" borderId="0" xfId="0" applyFill="1" applyAlignment="1">
      <alignment horizontal="center"/>
    </xf>
    <xf numFmtId="0" fontId="0" fillId="0" borderId="0" xfId="0" applyAlignment="1">
      <alignment horizontal="center" vertical="center"/>
    </xf>
    <xf numFmtId="0" fontId="0" fillId="10" borderId="0" xfId="0" applyFill="1" applyAlignment="1">
      <alignment horizontal="center" vertical="center"/>
    </xf>
    <xf numFmtId="0" fontId="0" fillId="0" borderId="1" xfId="0" applyBorder="1" applyAlignment="1">
      <alignment horizontal="center" vertical="center"/>
    </xf>
    <xf numFmtId="0" fontId="0" fillId="3" borderId="0" xfId="0" applyFill="1" applyAlignment="1">
      <alignment horizontal="center" vertical="center"/>
    </xf>
    <xf numFmtId="0" fontId="0" fillId="0" borderId="0" xfId="0" applyAlignment="1">
      <alignment horizontal="left"/>
    </xf>
    <xf numFmtId="0" fontId="0" fillId="5" borderId="0" xfId="0" applyFill="1" applyAlignment="1">
      <alignment horizontal="center"/>
    </xf>
    <xf numFmtId="0" fontId="0" fillId="0" borderId="0" xfId="0" quotePrefix="1" applyAlignment="1">
      <alignment horizontal="center" vertical="center"/>
    </xf>
    <xf numFmtId="0" fontId="0" fillId="23" borderId="0" xfId="0" applyFill="1" applyAlignment="1">
      <alignment horizontal="center" vertical="center"/>
    </xf>
    <xf numFmtId="0" fontId="0" fillId="23" borderId="0" xfId="0" applyFill="1"/>
    <xf numFmtId="0" fontId="0" fillId="15" borderId="0" xfId="0" applyFill="1" applyAlignment="1">
      <alignment horizontal="center" vertical="center"/>
    </xf>
    <xf numFmtId="0" fontId="0" fillId="15" borderId="0" xfId="0" applyFill="1"/>
    <xf numFmtId="0" fontId="0" fillId="14" borderId="0" xfId="0" applyFill="1" applyAlignment="1">
      <alignment horizontal="center" vertical="center"/>
    </xf>
    <xf numFmtId="0" fontId="0" fillId="14" borderId="0" xfId="0" applyFill="1"/>
    <xf numFmtId="0" fontId="0" fillId="14" borderId="0" xfId="0" applyFill="1" applyAlignment="1">
      <alignment horizontal="center"/>
    </xf>
    <xf numFmtId="0" fontId="0" fillId="24" borderId="0" xfId="0" applyFill="1"/>
    <xf numFmtId="0" fontId="0" fillId="24" borderId="0" xfId="0" applyFill="1" applyAlignment="1">
      <alignment horizontal="center" vertical="center"/>
    </xf>
    <xf numFmtId="0" fontId="0" fillId="25" borderId="0" xfId="0" applyFill="1"/>
    <xf numFmtId="0" fontId="0" fillId="25" borderId="0" xfId="0" applyFill="1" applyAlignment="1">
      <alignment horizontal="center" vertical="center"/>
    </xf>
    <xf numFmtId="0" fontId="0" fillId="15" borderId="0" xfId="0" quotePrefix="1" applyFill="1" applyAlignment="1">
      <alignment horizontal="center" vertical="center"/>
    </xf>
    <xf numFmtId="0" fontId="0" fillId="24" borderId="0" xfId="0" applyFill="1" applyAlignment="1">
      <alignment horizontal="center"/>
    </xf>
    <xf numFmtId="0" fontId="0" fillId="23" borderId="0" xfId="0" applyFill="1" applyAlignment="1">
      <alignment horizontal="center"/>
    </xf>
    <xf numFmtId="0" fontId="0" fillId="15" borderId="0" xfId="0" applyFill="1" applyAlignment="1">
      <alignment vertical="center"/>
    </xf>
    <xf numFmtId="49" fontId="0" fillId="0" borderId="0" xfId="0" applyNumberFormat="1"/>
    <xf numFmtId="0" fontId="0" fillId="0" borderId="0" xfId="0" quotePrefix="1" applyFill="1" applyAlignment="1">
      <alignment horizontal="center" vertical="center"/>
    </xf>
    <xf numFmtId="0" fontId="0" fillId="15" borderId="0" xfId="0" applyFill="1" applyAlignment="1">
      <alignment horizontal="left" vertical="center"/>
    </xf>
    <xf numFmtId="0" fontId="0" fillId="26" borderId="0" xfId="0" applyFill="1" applyAlignment="1">
      <alignment horizontal="center" vertical="center"/>
    </xf>
    <xf numFmtId="0" fontId="0" fillId="26" borderId="0" xfId="0" applyFill="1" applyAlignment="1">
      <alignment horizontal="center"/>
    </xf>
    <xf numFmtId="0" fontId="0" fillId="0" borderId="0" xfId="0" applyFill="1" applyAlignment="1">
      <alignment vertical="center" wrapText="1"/>
    </xf>
    <xf numFmtId="0" fontId="0" fillId="0" borderId="0" xfId="0" applyFill="1" applyAlignment="1">
      <alignment horizontal="left" vertical="center"/>
    </xf>
    <xf numFmtId="0" fontId="0" fillId="0" borderId="0" xfId="0" applyBorder="1" applyAlignment="1">
      <alignment horizontal="center"/>
    </xf>
    <xf numFmtId="0" fontId="0" fillId="24" borderId="0" xfId="0" quotePrefix="1" applyFill="1" applyAlignment="1">
      <alignment horizontal="center"/>
    </xf>
    <xf numFmtId="0" fontId="0" fillId="10" borderId="0" xfId="0" quotePrefix="1" applyFill="1" applyAlignment="1">
      <alignment horizontal="center" vertical="center"/>
    </xf>
    <xf numFmtId="0" fontId="21" fillId="10" borderId="0" xfId="0" applyFont="1" applyFill="1" applyAlignment="1">
      <alignment horizontal="left" vertical="center"/>
    </xf>
    <xf numFmtId="0" fontId="0" fillId="4" borderId="0" xfId="0" applyFill="1" applyAlignment="1">
      <alignment horizontal="center" vertical="center"/>
    </xf>
    <xf numFmtId="0" fontId="0" fillId="0" borderId="0" xfId="0" applyAlignment="1">
      <alignment horizontal="center" vertical="center"/>
    </xf>
    <xf numFmtId="0" fontId="0" fillId="10" borderId="0" xfId="0" applyFill="1" applyAlignment="1">
      <alignment horizontal="center" vertical="center"/>
    </xf>
    <xf numFmtId="0" fontId="0" fillId="0" borderId="1" xfId="0" applyBorder="1" applyAlignment="1">
      <alignment horizontal="center" vertical="center"/>
    </xf>
    <xf numFmtId="0" fontId="0" fillId="3" borderId="0" xfId="0" applyFill="1" applyAlignment="1">
      <alignment horizontal="center" vertical="center"/>
    </xf>
    <xf numFmtId="0" fontId="0" fillId="0" borderId="0" xfId="0" applyAlignment="1">
      <alignment horizontal="center"/>
    </xf>
    <xf numFmtId="0" fontId="0" fillId="3" borderId="0" xfId="0" applyFill="1" applyAlignment="1">
      <alignment horizontal="center"/>
    </xf>
    <xf numFmtId="0" fontId="0" fillId="0" borderId="0" xfId="0" applyAlignment="1">
      <alignment horizontal="center" vertical="center"/>
    </xf>
    <xf numFmtId="0" fontId="0" fillId="0" borderId="0" xfId="0" quotePrefix="1" applyAlignment="1">
      <alignment horizontal="center" vertical="center"/>
    </xf>
    <xf numFmtId="0" fontId="0" fillId="3" borderId="0" xfId="0" quotePrefix="1" applyFill="1" applyAlignment="1">
      <alignment horizontal="center"/>
    </xf>
    <xf numFmtId="0" fontId="0" fillId="20" borderId="0" xfId="0" quotePrefix="1" applyFill="1" applyAlignment="1">
      <alignment horizontal="center"/>
    </xf>
    <xf numFmtId="0" fontId="0" fillId="3" borderId="0" xfId="0" quotePrefix="1" applyFill="1" applyAlignment="1">
      <alignment horizontal="center" vertical="center"/>
    </xf>
    <xf numFmtId="0" fontId="0" fillId="0" borderId="0" xfId="0" applyFill="1" applyAlignment="1">
      <alignment horizontal="center"/>
    </xf>
    <xf numFmtId="0" fontId="0" fillId="0" borderId="0" xfId="0" quotePrefix="1" applyFill="1"/>
    <xf numFmtId="0" fontId="0" fillId="0" borderId="0" xfId="0" quotePrefix="1" applyFill="1" applyAlignment="1">
      <alignment horizontal="center"/>
    </xf>
    <xf numFmtId="0" fontId="0" fillId="0" borderId="0" xfId="0" applyAlignment="1">
      <alignment horizontal="center"/>
    </xf>
    <xf numFmtId="0" fontId="0" fillId="0" borderId="0" xfId="0" applyAlignment="1">
      <alignment horizontal="center" vertical="center"/>
    </xf>
    <xf numFmtId="0" fontId="0" fillId="0" borderId="0" xfId="0" quotePrefix="1" applyAlignment="1">
      <alignment horizontal="center" vertical="center"/>
    </xf>
    <xf numFmtId="0" fontId="0" fillId="10" borderId="0" xfId="0" quotePrefix="1" applyFill="1"/>
    <xf numFmtId="0" fontId="0" fillId="0" borderId="0" xfId="0" applyAlignment="1">
      <alignment horizontal="center"/>
    </xf>
    <xf numFmtId="0" fontId="0" fillId="0" borderId="0" xfId="0" applyAlignment="1">
      <alignment horizontal="center" vertical="center"/>
    </xf>
    <xf numFmtId="0" fontId="0" fillId="0" borderId="0" xfId="0" applyAlignment="1">
      <alignment horizontal="left" vertical="center"/>
    </xf>
    <xf numFmtId="0" fontId="0" fillId="0" borderId="0" xfId="0" applyAlignment="1">
      <alignment horizontal="left"/>
    </xf>
    <xf numFmtId="0" fontId="0" fillId="10" borderId="0" xfId="0" applyFill="1" applyAlignment="1">
      <alignment horizontal="left"/>
    </xf>
    <xf numFmtId="0" fontId="0" fillId="0" borderId="26" xfId="0" applyBorder="1" applyAlignment="1">
      <alignment horizontal="center" vertical="center"/>
    </xf>
    <xf numFmtId="0" fontId="27" fillId="0" borderId="26" xfId="0" applyFont="1" applyBorder="1" applyAlignment="1">
      <alignment horizontal="center" vertical="center"/>
    </xf>
    <xf numFmtId="0" fontId="0" fillId="0" borderId="0" xfId="0" quotePrefix="1" applyAlignment="1">
      <alignment horizontal="left"/>
    </xf>
    <xf numFmtId="0" fontId="0" fillId="4" borderId="0" xfId="0" applyFill="1" applyAlignment="1">
      <alignment horizontal="left"/>
    </xf>
    <xf numFmtId="0" fontId="0" fillId="3" borderId="0" xfId="0" applyFill="1" applyAlignment="1">
      <alignment horizontal="left"/>
    </xf>
    <xf numFmtId="0" fontId="0" fillId="0" borderId="0" xfId="0" applyAlignment="1">
      <alignment horizontal="center" vertical="center"/>
    </xf>
    <xf numFmtId="0" fontId="0" fillId="5" borderId="0" xfId="0" applyFill="1" applyAlignment="1">
      <alignment horizontal="center" vertical="center"/>
    </xf>
    <xf numFmtId="0" fontId="0" fillId="4" borderId="0" xfId="0" applyFill="1" applyAlignment="1">
      <alignment horizontal="center" vertical="center"/>
    </xf>
    <xf numFmtId="0" fontId="0" fillId="0" borderId="0" xfId="0" applyAlignment="1">
      <alignment horizontal="center" vertical="center"/>
    </xf>
    <xf numFmtId="0" fontId="0" fillId="10" borderId="0" xfId="0" applyFill="1" applyAlignment="1">
      <alignment horizontal="center" vertical="center"/>
    </xf>
    <xf numFmtId="0" fontId="0" fillId="11" borderId="0" xfId="0" applyFill="1" applyAlignment="1">
      <alignment horizontal="center" vertical="center"/>
    </xf>
    <xf numFmtId="0" fontId="0" fillId="0" borderId="0" xfId="0" applyAlignment="1">
      <alignment horizontal="center" vertical="center"/>
    </xf>
    <xf numFmtId="0" fontId="0" fillId="0" borderId="0" xfId="0" applyAlignment="1">
      <alignment horizontal="left" vertical="center"/>
    </xf>
    <xf numFmtId="0" fontId="0" fillId="0" borderId="0" xfId="0" applyAlignment="1">
      <alignment horizontal="center" vertical="center"/>
    </xf>
    <xf numFmtId="0" fontId="0" fillId="10" borderId="0" xfId="0" applyFill="1" applyAlignment="1">
      <alignment horizontal="center" vertical="center"/>
    </xf>
    <xf numFmtId="0" fontId="0" fillId="0" borderId="0" xfId="0" quotePrefix="1" applyAlignment="1">
      <alignment horizontal="center" vertical="center"/>
    </xf>
    <xf numFmtId="0" fontId="0" fillId="0" borderId="0" xfId="0"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xf>
    <xf numFmtId="0" fontId="0" fillId="0" borderId="0" xfId="0" quotePrefix="1" applyAlignment="1">
      <alignment horizontal="center" vertical="center"/>
    </xf>
    <xf numFmtId="0" fontId="0" fillId="0" borderId="1" xfId="0" quotePrefix="1" applyBorder="1" applyAlignment="1">
      <alignment horizontal="center"/>
    </xf>
    <xf numFmtId="0" fontId="0" fillId="0" borderId="0" xfId="0" applyAlignment="1">
      <alignment horizontal="center"/>
    </xf>
    <xf numFmtId="0" fontId="0" fillId="0" borderId="0" xfId="0" applyAlignment="1">
      <alignment horizontal="center" vertical="center"/>
    </xf>
    <xf numFmtId="0" fontId="0" fillId="0" borderId="1" xfId="0" applyBorder="1" applyAlignment="1">
      <alignment horizontal="center" vertical="center"/>
    </xf>
    <xf numFmtId="0" fontId="0" fillId="4" borderId="1" xfId="0" quotePrefix="1" applyFill="1" applyBorder="1" applyAlignment="1">
      <alignment horizontal="center" vertical="center"/>
    </xf>
    <xf numFmtId="0" fontId="0" fillId="0" borderId="1" xfId="0" applyBorder="1" applyAlignment="1">
      <alignment horizontal="center"/>
    </xf>
    <xf numFmtId="0" fontId="0" fillId="0" borderId="0" xfId="0" applyAlignment="1">
      <alignment horizontal="left"/>
    </xf>
    <xf numFmtId="0" fontId="0" fillId="0" borderId="1" xfId="0" applyBorder="1" applyAlignment="1">
      <alignment horizontal="left"/>
    </xf>
    <xf numFmtId="0" fontId="0" fillId="0" borderId="1" xfId="0" applyBorder="1" applyAlignment="1">
      <alignment horizontal="left" vertical="center"/>
    </xf>
    <xf numFmtId="0" fontId="0" fillId="0" borderId="1" xfId="0" applyBorder="1" applyAlignment="1">
      <alignment horizontal="left" wrapText="1"/>
    </xf>
    <xf numFmtId="0" fontId="0" fillId="0" borderId="1" xfId="0" applyBorder="1" applyAlignment="1"/>
    <xf numFmtId="0" fontId="31" fillId="14" borderId="0" xfId="0" applyFont="1" applyFill="1"/>
    <xf numFmtId="0" fontId="31" fillId="13" borderId="0" xfId="0" applyFont="1" applyFill="1"/>
    <xf numFmtId="0" fontId="31" fillId="12" borderId="0" xfId="0" applyFont="1" applyFill="1"/>
    <xf numFmtId="0" fontId="0" fillId="10" borderId="1" xfId="0" applyFill="1" applyBorder="1"/>
    <xf numFmtId="0" fontId="0" fillId="10" borderId="1" xfId="0" applyFill="1" applyBorder="1" applyAlignment="1"/>
    <xf numFmtId="0" fontId="0" fillId="10" borderId="1" xfId="0" applyFill="1" applyBorder="1" applyAlignment="1">
      <alignment vertical="center"/>
    </xf>
    <xf numFmtId="0" fontId="0" fillId="4" borderId="1" xfId="0" applyFill="1" applyBorder="1" applyAlignment="1">
      <alignment horizontal="left" vertical="center"/>
    </xf>
    <xf numFmtId="0" fontId="0" fillId="0" borderId="1" xfId="0" quotePrefix="1" applyFill="1" applyBorder="1" applyAlignment="1">
      <alignment horizontal="center" vertical="center"/>
    </xf>
    <xf numFmtId="0" fontId="0" fillId="0" borderId="1" xfId="0" applyFill="1" applyBorder="1" applyAlignment="1">
      <alignment horizontal="left" vertical="center"/>
    </xf>
    <xf numFmtId="0" fontId="0" fillId="0" borderId="1" xfId="0" applyFill="1" applyBorder="1" applyAlignment="1">
      <alignment horizontal="left"/>
    </xf>
    <xf numFmtId="0" fontId="0" fillId="4" borderId="1" xfId="0" applyFill="1" applyBorder="1" applyAlignment="1">
      <alignment vertical="center"/>
    </xf>
    <xf numFmtId="0" fontId="0" fillId="0" borderId="1" xfId="0" applyFill="1" applyBorder="1" applyAlignment="1">
      <alignment vertical="center"/>
    </xf>
    <xf numFmtId="0" fontId="32" fillId="4" borderId="1" xfId="0" applyFont="1" applyFill="1" applyBorder="1" applyAlignment="1">
      <alignment vertical="center"/>
    </xf>
    <xf numFmtId="0" fontId="32" fillId="4" borderId="1" xfId="0" applyFont="1" applyFill="1" applyBorder="1" applyAlignment="1">
      <alignment horizontal="center" vertical="center"/>
    </xf>
    <xf numFmtId="0" fontId="32" fillId="4" borderId="1" xfId="0" quotePrefix="1" applyFont="1" applyFill="1" applyBorder="1" applyAlignment="1">
      <alignment horizontal="center" vertical="center"/>
    </xf>
    <xf numFmtId="0" fontId="32" fillId="4" borderId="1" xfId="0" applyFont="1" applyFill="1" applyBorder="1" applyAlignment="1">
      <alignment horizontal="left" vertical="center"/>
    </xf>
    <xf numFmtId="0" fontId="32" fillId="3" borderId="1" xfId="0" applyFont="1" applyFill="1" applyBorder="1" applyAlignment="1">
      <alignment vertical="center"/>
    </xf>
    <xf numFmtId="0" fontId="32" fillId="3" borderId="1" xfId="0" applyFont="1" applyFill="1" applyBorder="1" applyAlignment="1">
      <alignment horizontal="center" vertical="center"/>
    </xf>
    <xf numFmtId="0" fontId="32" fillId="3" borderId="1" xfId="0" applyFont="1" applyFill="1" applyBorder="1" applyAlignment="1">
      <alignment horizontal="left" vertical="center"/>
    </xf>
    <xf numFmtId="0" fontId="0" fillId="6" borderId="1" xfId="0" applyFill="1" applyBorder="1" applyAlignment="1">
      <alignment horizontal="left" vertical="center"/>
    </xf>
    <xf numFmtId="0" fontId="0" fillId="6" borderId="1" xfId="0" applyFill="1" applyBorder="1" applyAlignment="1">
      <alignment horizontal="left"/>
    </xf>
    <xf numFmtId="0" fontId="0" fillId="14" borderId="1" xfId="0" applyFill="1" applyBorder="1"/>
    <xf numFmtId="0" fontId="31" fillId="14" borderId="1" xfId="0" applyFont="1" applyFill="1" applyBorder="1"/>
    <xf numFmtId="0" fontId="31" fillId="13" borderId="1" xfId="0" applyFont="1" applyFill="1" applyBorder="1"/>
    <xf numFmtId="0" fontId="31" fillId="12" borderId="1" xfId="0" applyFont="1" applyFill="1" applyBorder="1"/>
    <xf numFmtId="0" fontId="0" fillId="0" borderId="1" xfId="0" quotePrefix="1" applyBorder="1"/>
    <xf numFmtId="0" fontId="0" fillId="6" borderId="1" xfId="0" applyFill="1" applyBorder="1"/>
    <xf numFmtId="0" fontId="0" fillId="6" borderId="1" xfId="0" applyFill="1" applyBorder="1" applyAlignment="1">
      <alignment horizontal="center" vertical="center"/>
    </xf>
    <xf numFmtId="0" fontId="0" fillId="12" borderId="1" xfId="0" applyFill="1" applyBorder="1"/>
    <xf numFmtId="0" fontId="0" fillId="12" borderId="1" xfId="0" applyFill="1" applyBorder="1" applyAlignment="1">
      <alignment horizontal="center" vertical="center"/>
    </xf>
    <xf numFmtId="0" fontId="0" fillId="0" borderId="7" xfId="0" applyFill="1" applyBorder="1" applyAlignment="1">
      <alignment horizontal="center" vertical="center"/>
    </xf>
    <xf numFmtId="0" fontId="0" fillId="0" borderId="7" xfId="0" applyFill="1" applyBorder="1" applyAlignment="1">
      <alignment horizontal="left" vertical="center"/>
    </xf>
    <xf numFmtId="0" fontId="0" fillId="0" borderId="7" xfId="0" quotePrefix="1" applyFill="1" applyBorder="1" applyAlignment="1">
      <alignment horizontal="center" vertical="center"/>
    </xf>
    <xf numFmtId="0" fontId="0" fillId="0" borderId="7" xfId="0" quotePrefix="1" applyFill="1" applyBorder="1" applyAlignment="1">
      <alignment horizontal="left" vertical="center"/>
    </xf>
    <xf numFmtId="0" fontId="34" fillId="0" borderId="0" xfId="0" applyFont="1" applyFill="1" applyAlignment="1"/>
    <xf numFmtId="0" fontId="8" fillId="0" borderId="0" xfId="0" applyFont="1" applyFill="1" applyAlignment="1">
      <alignment horizontal="center"/>
    </xf>
    <xf numFmtId="0" fontId="8" fillId="0" borderId="0" xfId="0" applyFont="1" applyFill="1" applyAlignment="1">
      <alignment horizontal="center" vertical="center"/>
    </xf>
    <xf numFmtId="0" fontId="8" fillId="0" borderId="0" xfId="0" applyFont="1" applyFill="1" applyAlignment="1">
      <alignment horizontal="left"/>
    </xf>
    <xf numFmtId="0" fontId="0" fillId="0" borderId="1" xfId="0" applyBorder="1" applyAlignment="1">
      <alignment vertical="center" wrapText="1"/>
    </xf>
    <xf numFmtId="0" fontId="32" fillId="3" borderId="1" xfId="0" applyFont="1" applyFill="1" applyBorder="1" applyAlignment="1">
      <alignment vertical="center" wrapText="1"/>
    </xf>
    <xf numFmtId="0" fontId="0" fillId="0" borderId="1" xfId="0" applyFill="1" applyBorder="1" applyAlignment="1">
      <alignment vertical="center" wrapText="1"/>
    </xf>
    <xf numFmtId="0" fontId="0" fillId="0" borderId="1" xfId="0" applyBorder="1" applyAlignment="1">
      <alignment wrapText="1"/>
    </xf>
    <xf numFmtId="0" fontId="0" fillId="0" borderId="0" xfId="0" applyAlignment="1">
      <alignment horizontal="center" vertical="center"/>
    </xf>
    <xf numFmtId="0" fontId="33" fillId="9" borderId="0" xfId="0" applyFont="1" applyFill="1" applyAlignment="1">
      <alignment horizontal="center"/>
    </xf>
    <xf numFmtId="0" fontId="33" fillId="6" borderId="0" xfId="0" applyFont="1" applyFill="1" applyAlignment="1">
      <alignment horizontal="center"/>
    </xf>
    <xf numFmtId="0" fontId="35" fillId="8" borderId="0" xfId="0" applyFont="1" applyFill="1" applyAlignment="1">
      <alignment vertical="center" wrapText="1"/>
    </xf>
    <xf numFmtId="0" fontId="35" fillId="0" borderId="0" xfId="0" applyFont="1" applyAlignment="1">
      <alignment vertical="center" wrapText="1"/>
    </xf>
    <xf numFmtId="0" fontId="36" fillId="0" borderId="0" xfId="0" applyFont="1" applyAlignment="1">
      <alignment vertical="center" wrapText="1"/>
    </xf>
    <xf numFmtId="0" fontId="35" fillId="10" borderId="0" xfId="0" applyFont="1" applyFill="1" applyAlignment="1">
      <alignment vertical="center" wrapText="1"/>
    </xf>
    <xf numFmtId="0" fontId="37" fillId="3" borderId="0" xfId="0" applyFont="1" applyFill="1" applyAlignment="1">
      <alignment vertical="center" wrapText="1"/>
    </xf>
    <xf numFmtId="0" fontId="36" fillId="5" borderId="0" xfId="0" applyFont="1" applyFill="1" applyAlignment="1">
      <alignment vertical="center" wrapText="1"/>
    </xf>
    <xf numFmtId="0" fontId="36" fillId="11" borderId="0" xfId="0" applyFont="1" applyFill="1" applyAlignment="1">
      <alignment vertical="center" wrapText="1"/>
    </xf>
    <xf numFmtId="0" fontId="36" fillId="27" borderId="0" xfId="0" applyFont="1" applyFill="1" applyAlignment="1">
      <alignment vertical="center" wrapText="1"/>
    </xf>
    <xf numFmtId="0" fontId="36" fillId="18" borderId="0" xfId="0" applyFont="1" applyFill="1" applyAlignment="1">
      <alignment vertical="center" wrapText="1"/>
    </xf>
    <xf numFmtId="0" fontId="36" fillId="28" borderId="0" xfId="0" applyFont="1" applyFill="1" applyAlignment="1">
      <alignment vertical="center" wrapText="1"/>
    </xf>
    <xf numFmtId="0" fontId="36" fillId="25" borderId="0" xfId="0" applyFont="1" applyFill="1" applyAlignment="1">
      <alignment vertical="center" wrapText="1"/>
    </xf>
    <xf numFmtId="0" fontId="36" fillId="7" borderId="0" xfId="0" applyFont="1" applyFill="1" applyAlignment="1">
      <alignment vertical="center" wrapText="1"/>
    </xf>
    <xf numFmtId="0" fontId="0" fillId="4" borderId="0" xfId="0" applyFill="1" applyAlignment="1">
      <alignment horizontal="center" vertical="center"/>
    </xf>
    <xf numFmtId="0" fontId="0" fillId="0" borderId="0" xfId="0" applyAlignment="1">
      <alignment horizontal="center" vertical="center"/>
    </xf>
    <xf numFmtId="0" fontId="0" fillId="10" borderId="0" xfId="0" applyFill="1" applyAlignment="1">
      <alignment horizontal="center" vertical="center"/>
    </xf>
    <xf numFmtId="0" fontId="0" fillId="0" borderId="1" xfId="0" applyBorder="1" applyAlignment="1">
      <alignment horizontal="center" vertical="center"/>
    </xf>
    <xf numFmtId="0" fontId="0" fillId="3" borderId="0" xfId="0" applyFill="1" applyAlignment="1">
      <alignment horizontal="center" vertical="center"/>
    </xf>
    <xf numFmtId="0" fontId="0" fillId="0" borderId="0" xfId="0" applyAlignment="1">
      <alignment horizontal="left" vertical="center"/>
    </xf>
    <xf numFmtId="0" fontId="0" fillId="11" borderId="0" xfId="0" applyFill="1" applyAlignment="1">
      <alignment horizontal="center" vertical="center"/>
    </xf>
    <xf numFmtId="0" fontId="0" fillId="0" borderId="0" xfId="0" quotePrefix="1" applyAlignment="1">
      <alignment horizontal="center" vertical="center"/>
    </xf>
    <xf numFmtId="0" fontId="0" fillId="0" borderId="0" xfId="0" applyAlignment="1">
      <alignment horizontal="center" vertical="center"/>
    </xf>
    <xf numFmtId="0" fontId="0" fillId="11" borderId="0" xfId="0" applyFill="1" applyAlignment="1">
      <alignment horizontal="left" vertical="center"/>
    </xf>
    <xf numFmtId="0" fontId="40" fillId="11" borderId="0" xfId="0" applyFont="1" applyFill="1" applyAlignment="1">
      <alignment horizontal="center" vertical="center"/>
    </xf>
    <xf numFmtId="0" fontId="40" fillId="11" borderId="0" xfId="0" quotePrefix="1" applyFont="1" applyFill="1" applyAlignment="1">
      <alignment horizontal="center" vertical="center"/>
    </xf>
    <xf numFmtId="0" fontId="0" fillId="13" borderId="0" xfId="0" applyFill="1" applyAlignment="1">
      <alignment horizontal="left" vertical="center"/>
    </xf>
    <xf numFmtId="0" fontId="0" fillId="4" borderId="0" xfId="0" applyFill="1" applyAlignment="1">
      <alignment horizontal="center" vertical="center"/>
    </xf>
    <xf numFmtId="0" fontId="0" fillId="10" borderId="0" xfId="0" applyFill="1" applyAlignment="1">
      <alignment horizontal="center" vertical="center"/>
    </xf>
    <xf numFmtId="0" fontId="0" fillId="11" borderId="0" xfId="0" applyFill="1" applyAlignment="1">
      <alignment horizontal="center" vertical="center"/>
    </xf>
    <xf numFmtId="0" fontId="41" fillId="0" borderId="0" xfId="0" applyFont="1"/>
    <xf numFmtId="0" fontId="0" fillId="0" borderId="0" xfId="0" applyAlignment="1">
      <alignment horizontal="left" vertical="center" wrapText="1"/>
    </xf>
    <xf numFmtId="0" fontId="0" fillId="0" borderId="0" xfId="0" applyAlignment="1">
      <alignment horizontal="left" vertical="top" wrapText="1"/>
    </xf>
    <xf numFmtId="0" fontId="0" fillId="0" borderId="0" xfId="0" applyAlignment="1">
      <alignment horizontal="center"/>
    </xf>
    <xf numFmtId="0" fontId="0" fillId="6" borderId="0" xfId="0" applyFont="1" applyFill="1" applyAlignment="1">
      <alignment horizontal="center"/>
    </xf>
    <xf numFmtId="0" fontId="0" fillId="7" borderId="4" xfId="0" applyFill="1" applyBorder="1" applyAlignment="1">
      <alignment horizontal="left" vertical="center"/>
    </xf>
    <xf numFmtId="0" fontId="0" fillId="7" borderId="4" xfId="0" applyFill="1" applyBorder="1" applyAlignment="1">
      <alignment horizontal="left" vertical="top" wrapText="1"/>
    </xf>
    <xf numFmtId="0" fontId="0" fillId="7" borderId="4" xfId="0" applyFill="1" applyBorder="1" applyAlignment="1">
      <alignment horizontal="left" vertical="center" wrapText="1"/>
    </xf>
    <xf numFmtId="0" fontId="0" fillId="7" borderId="5" xfId="0" applyFill="1" applyBorder="1" applyAlignment="1">
      <alignment horizontal="left" vertical="center" wrapText="1"/>
    </xf>
    <xf numFmtId="0" fontId="0" fillId="0" borderId="6" xfId="0" applyBorder="1" applyAlignment="1">
      <alignment horizontal="left" vertical="center" wrapText="1"/>
    </xf>
    <xf numFmtId="0" fontId="0" fillId="0" borderId="7" xfId="0" applyBorder="1" applyAlignment="1">
      <alignment horizontal="left" vertical="center" wrapText="1"/>
    </xf>
    <xf numFmtId="0" fontId="0" fillId="0" borderId="8" xfId="0" applyBorder="1" applyAlignment="1">
      <alignment horizontal="left" vertical="center" wrapText="1"/>
    </xf>
    <xf numFmtId="0" fontId="0" fillId="15" borderId="0" xfId="0" applyFill="1" applyAlignment="1">
      <alignment horizontal="left" vertical="center" wrapText="1"/>
    </xf>
    <xf numFmtId="0" fontId="0" fillId="13" borderId="0" xfId="0" applyFill="1" applyAlignment="1">
      <alignment horizontal="left" vertical="center" wrapText="1"/>
    </xf>
    <xf numFmtId="0" fontId="0" fillId="14" borderId="0" xfId="0" applyFill="1" applyAlignment="1">
      <alignment horizontal="left" vertical="center" wrapText="1"/>
    </xf>
    <xf numFmtId="0" fontId="0" fillId="10" borderId="6" xfId="0" applyFill="1" applyBorder="1" applyAlignment="1">
      <alignment horizontal="left" vertical="top" wrapText="1"/>
    </xf>
    <xf numFmtId="0" fontId="0" fillId="10" borderId="7" xfId="0" applyFill="1" applyBorder="1" applyAlignment="1">
      <alignment horizontal="left" vertical="top" wrapText="1"/>
    </xf>
    <xf numFmtId="0" fontId="0" fillId="10" borderId="8" xfId="0" applyFill="1" applyBorder="1" applyAlignment="1">
      <alignment horizontal="left" vertical="top" wrapText="1"/>
    </xf>
    <xf numFmtId="0" fontId="0" fillId="7" borderId="6" xfId="0" applyFill="1" applyBorder="1" applyAlignment="1">
      <alignment horizontal="left" vertical="center" wrapText="1"/>
    </xf>
    <xf numFmtId="0" fontId="0" fillId="7" borderId="7" xfId="0" applyFill="1" applyBorder="1" applyAlignment="1">
      <alignment horizontal="left" vertical="center" wrapText="1"/>
    </xf>
    <xf numFmtId="0" fontId="0" fillId="7" borderId="8" xfId="0" applyFill="1" applyBorder="1" applyAlignment="1">
      <alignment horizontal="left" vertical="center" wrapText="1"/>
    </xf>
    <xf numFmtId="0" fontId="0" fillId="0" borderId="0" xfId="0" applyFont="1" applyAlignment="1">
      <alignment horizontal="center" vertical="center" wrapText="1"/>
    </xf>
    <xf numFmtId="0" fontId="0" fillId="0" borderId="0" xfId="0" applyFont="1" applyAlignment="1">
      <alignment horizontal="center"/>
    </xf>
    <xf numFmtId="0" fontId="0" fillId="10" borderId="0" xfId="0" applyFont="1" applyFill="1" applyAlignment="1">
      <alignment horizontal="center"/>
    </xf>
    <xf numFmtId="0" fontId="0" fillId="16" borderId="0" xfId="0" applyFont="1" applyFill="1" applyAlignment="1">
      <alignment horizontal="center" vertical="center"/>
    </xf>
    <xf numFmtId="0" fontId="0" fillId="0" borderId="0" xfId="0" applyFont="1" applyAlignment="1">
      <alignment horizontal="left" vertical="center" wrapText="1"/>
    </xf>
    <xf numFmtId="0" fontId="18" fillId="4" borderId="1" xfId="0" quotePrefix="1" applyFont="1" applyFill="1" applyBorder="1" applyAlignment="1">
      <alignment horizontal="center"/>
    </xf>
    <xf numFmtId="0" fontId="18" fillId="4" borderId="1" xfId="0" applyFont="1" applyFill="1" applyBorder="1" applyAlignment="1">
      <alignment horizontal="center"/>
    </xf>
    <xf numFmtId="0" fontId="17" fillId="4" borderId="1" xfId="0" applyFont="1" applyFill="1" applyBorder="1" applyAlignment="1">
      <alignment horizontal="center" vertical="center"/>
    </xf>
    <xf numFmtId="0" fontId="0" fillId="3" borderId="0" xfId="0" applyFill="1" applyAlignment="1">
      <alignment horizontal="center"/>
    </xf>
    <xf numFmtId="0" fontId="0" fillId="4" borderId="0" xfId="0" applyFill="1" applyAlignment="1">
      <alignment horizontal="center" wrapText="1"/>
    </xf>
    <xf numFmtId="0" fontId="0" fillId="4" borderId="0" xfId="0" applyFill="1" applyAlignment="1">
      <alignment horizontal="center"/>
    </xf>
    <xf numFmtId="0" fontId="20" fillId="4" borderId="1" xfId="0" applyFont="1" applyFill="1" applyBorder="1" applyAlignment="1">
      <alignment horizontal="center"/>
    </xf>
    <xf numFmtId="0" fontId="0" fillId="5" borderId="1" xfId="0" applyFill="1" applyBorder="1" applyAlignment="1">
      <alignment horizontal="center" vertical="center" wrapText="1"/>
    </xf>
    <xf numFmtId="0" fontId="0" fillId="4" borderId="0" xfId="0" applyFill="1" applyAlignment="1">
      <alignment horizontal="center" vertical="center"/>
    </xf>
    <xf numFmtId="0" fontId="0" fillId="0" borderId="0" xfId="0" applyAlignment="1">
      <alignment horizontal="center" vertical="top"/>
    </xf>
    <xf numFmtId="0" fontId="12" fillId="2" borderId="1" xfId="0" applyFont="1" applyFill="1" applyBorder="1" applyAlignment="1">
      <alignment horizontal="left" vertical="center" wrapText="1"/>
    </xf>
    <xf numFmtId="0" fontId="0" fillId="0" borderId="0" xfId="0" applyAlignment="1">
      <alignment horizontal="center" vertical="center"/>
    </xf>
    <xf numFmtId="0" fontId="0" fillId="17" borderId="10" xfId="0" applyFill="1" applyBorder="1" applyAlignment="1">
      <alignment horizontal="center" vertical="center"/>
    </xf>
    <xf numFmtId="0" fontId="0" fillId="17" borderId="11" xfId="0" applyFill="1" applyBorder="1" applyAlignment="1">
      <alignment horizontal="center" vertical="center"/>
    </xf>
    <xf numFmtId="0" fontId="0" fillId="11" borderId="1" xfId="0" applyFill="1" applyBorder="1" applyAlignment="1">
      <alignment horizontal="center"/>
    </xf>
    <xf numFmtId="0" fontId="0" fillId="11" borderId="1" xfId="0" applyFill="1" applyBorder="1" applyAlignment="1">
      <alignment horizontal="center" vertical="center"/>
    </xf>
    <xf numFmtId="0" fontId="11" fillId="4" borderId="0" xfId="0" applyFont="1" applyFill="1" applyAlignment="1">
      <alignment horizontal="center"/>
    </xf>
    <xf numFmtId="0" fontId="0" fillId="17" borderId="1" xfId="0" applyFill="1" applyBorder="1" applyAlignment="1">
      <alignment horizontal="center" vertical="center"/>
    </xf>
    <xf numFmtId="0" fontId="0" fillId="10" borderId="0" xfId="0" applyFill="1" applyAlignment="1">
      <alignment horizontal="center" wrapText="1"/>
    </xf>
    <xf numFmtId="0" fontId="18" fillId="4" borderId="1" xfId="0" applyFont="1" applyFill="1" applyBorder="1" applyAlignment="1">
      <alignment horizontal="center" vertical="center"/>
    </xf>
    <xf numFmtId="0" fontId="19" fillId="4" borderId="1" xfId="0" applyFont="1" applyFill="1" applyBorder="1" applyAlignment="1">
      <alignment horizontal="center" vertical="center"/>
    </xf>
    <xf numFmtId="0" fontId="0" fillId="10" borderId="0" xfId="0" applyFill="1" applyAlignment="1">
      <alignment horizontal="center" vertical="center"/>
    </xf>
    <xf numFmtId="0" fontId="0" fillId="0" borderId="12" xfId="0" applyBorder="1" applyAlignment="1">
      <alignment horizontal="center"/>
    </xf>
    <xf numFmtId="0" fontId="0" fillId="10" borderId="0" xfId="0" applyFill="1" applyAlignment="1">
      <alignment horizontal="center" vertical="center" wrapText="1"/>
    </xf>
    <xf numFmtId="0" fontId="0" fillId="10" borderId="0" xfId="0" applyFill="1" applyAlignment="1">
      <alignment horizontal="left" vertical="center" wrapText="1"/>
    </xf>
    <xf numFmtId="0" fontId="0" fillId="0" borderId="1" xfId="0" applyBorder="1" applyAlignment="1">
      <alignment horizontal="center" vertical="center"/>
    </xf>
    <xf numFmtId="0" fontId="21" fillId="10" borderId="0" xfId="0" applyFont="1" applyFill="1" applyAlignment="1">
      <alignment horizontal="left" vertical="center" wrapText="1"/>
    </xf>
    <xf numFmtId="0" fontId="0" fillId="10" borderId="0" xfId="0" applyFill="1" applyAlignment="1">
      <alignment horizontal="center"/>
    </xf>
    <xf numFmtId="0" fontId="0" fillId="4" borderId="1" xfId="0" applyFill="1" applyBorder="1" applyAlignment="1">
      <alignment horizontal="center"/>
    </xf>
    <xf numFmtId="0" fontId="0" fillId="0" borderId="12" xfId="0" applyBorder="1" applyAlignment="1">
      <alignment horizontal="center" vertical="center"/>
    </xf>
    <xf numFmtId="0" fontId="0" fillId="4" borderId="1" xfId="0" quotePrefix="1" applyFill="1" applyBorder="1" applyAlignment="1">
      <alignment horizontal="center" vertical="center"/>
    </xf>
    <xf numFmtId="0" fontId="0" fillId="3" borderId="0" xfId="0" applyFill="1" applyAlignment="1">
      <alignment horizontal="center" vertical="center"/>
    </xf>
    <xf numFmtId="0" fontId="0" fillId="4" borderId="12" xfId="0" applyFill="1" applyBorder="1" applyAlignment="1">
      <alignment horizontal="center"/>
    </xf>
    <xf numFmtId="0" fontId="0" fillId="10" borderId="1" xfId="0" applyFill="1" applyBorder="1" applyAlignment="1">
      <alignment horizontal="center"/>
    </xf>
    <xf numFmtId="0" fontId="0" fillId="3" borderId="0" xfId="0" applyFill="1" applyAlignment="1">
      <alignment horizontal="center" vertical="center" wrapText="1"/>
    </xf>
    <xf numFmtId="0" fontId="0" fillId="0" borderId="1" xfId="0" applyBorder="1" applyAlignment="1">
      <alignment horizont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wrapText="1"/>
    </xf>
    <xf numFmtId="0" fontId="0" fillId="0" borderId="0" xfId="0" applyAlignment="1">
      <alignment horizontal="center" vertical="center" wrapText="1"/>
    </xf>
    <xf numFmtId="0" fontId="0" fillId="17" borderId="15" xfId="0" quotePrefix="1" applyFill="1" applyBorder="1" applyAlignment="1">
      <alignment horizontal="center"/>
    </xf>
    <xf numFmtId="0" fontId="0" fillId="17" borderId="16" xfId="0" quotePrefix="1" applyFill="1" applyBorder="1" applyAlignment="1">
      <alignment horizontal="center"/>
    </xf>
    <xf numFmtId="0" fontId="0" fillId="10" borderId="13" xfId="0" applyFill="1" applyBorder="1" applyAlignment="1">
      <alignment horizontal="center"/>
    </xf>
    <xf numFmtId="0" fontId="0" fillId="10" borderId="14" xfId="0" applyFill="1" applyBorder="1" applyAlignment="1">
      <alignment horizontal="center"/>
    </xf>
    <xf numFmtId="0" fontId="0" fillId="10" borderId="15" xfId="0" applyFill="1" applyBorder="1" applyAlignment="1">
      <alignment horizontal="center"/>
    </xf>
    <xf numFmtId="0" fontId="0" fillId="10" borderId="16" xfId="0" applyFill="1" applyBorder="1" applyAlignment="1">
      <alignment horizontal="center"/>
    </xf>
    <xf numFmtId="0" fontId="0" fillId="4" borderId="13" xfId="0" applyFill="1" applyBorder="1" applyAlignment="1">
      <alignment horizontal="center" vertical="center"/>
    </xf>
    <xf numFmtId="0" fontId="0" fillId="4" borderId="14" xfId="0" applyFill="1" applyBorder="1" applyAlignment="1">
      <alignment horizontal="center" vertical="center"/>
    </xf>
    <xf numFmtId="0" fontId="0" fillId="11" borderId="13" xfId="0" applyFill="1" applyBorder="1" applyAlignment="1">
      <alignment horizontal="center"/>
    </xf>
    <xf numFmtId="0" fontId="0" fillId="11" borderId="14" xfId="0" applyFill="1" applyBorder="1" applyAlignment="1">
      <alignment horizontal="center"/>
    </xf>
    <xf numFmtId="0" fontId="0" fillId="11" borderId="15" xfId="0" applyFill="1" applyBorder="1" applyAlignment="1">
      <alignment horizontal="center"/>
    </xf>
    <xf numFmtId="0" fontId="0" fillId="11" borderId="16" xfId="0" applyFill="1" applyBorder="1" applyAlignment="1">
      <alignment horizontal="center"/>
    </xf>
    <xf numFmtId="0" fontId="0" fillId="11" borderId="13" xfId="0" applyFill="1" applyBorder="1" applyAlignment="1">
      <alignment horizontal="center" vertical="center"/>
    </xf>
    <xf numFmtId="0" fontId="0" fillId="11" borderId="14" xfId="0" applyFill="1" applyBorder="1" applyAlignment="1">
      <alignment horizontal="center" vertical="center"/>
    </xf>
    <xf numFmtId="0" fontId="0" fillId="11" borderId="15" xfId="0" quotePrefix="1" applyFill="1" applyBorder="1" applyAlignment="1">
      <alignment horizontal="center" vertical="center"/>
    </xf>
    <xf numFmtId="0" fontId="0" fillId="11" borderId="16" xfId="0" quotePrefix="1" applyFill="1" applyBorder="1" applyAlignment="1">
      <alignment horizontal="center" vertical="center"/>
    </xf>
    <xf numFmtId="0" fontId="0" fillId="11" borderId="15" xfId="0" applyFill="1" applyBorder="1" applyAlignment="1">
      <alignment horizontal="center" vertical="center"/>
    </xf>
    <xf numFmtId="0" fontId="0" fillId="11" borderId="16" xfId="0" applyFill="1" applyBorder="1" applyAlignment="1">
      <alignment horizontal="center" vertical="center"/>
    </xf>
    <xf numFmtId="0" fontId="0" fillId="4" borderId="15" xfId="0" applyFill="1" applyBorder="1" applyAlignment="1">
      <alignment horizontal="center" vertical="center"/>
    </xf>
    <xf numFmtId="0" fontId="0" fillId="4" borderId="16" xfId="0" applyFill="1" applyBorder="1" applyAlignment="1">
      <alignment horizontal="center" vertical="center"/>
    </xf>
    <xf numFmtId="0" fontId="0" fillId="4" borderId="13" xfId="0" applyFill="1" applyBorder="1" applyAlignment="1">
      <alignment horizontal="center"/>
    </xf>
    <xf numFmtId="0" fontId="0" fillId="4" borderId="14" xfId="0" applyFill="1" applyBorder="1" applyAlignment="1">
      <alignment horizontal="center"/>
    </xf>
    <xf numFmtId="0" fontId="0" fillId="4" borderId="15" xfId="0" applyFill="1" applyBorder="1" applyAlignment="1">
      <alignment horizontal="center"/>
    </xf>
    <xf numFmtId="0" fontId="0" fillId="4" borderId="16" xfId="0" applyFill="1" applyBorder="1" applyAlignment="1">
      <alignment horizontal="center"/>
    </xf>
    <xf numFmtId="0" fontId="0" fillId="17" borderId="13" xfId="0" applyFill="1" applyBorder="1" applyAlignment="1">
      <alignment horizontal="center"/>
    </xf>
    <xf numFmtId="0" fontId="0" fillId="17" borderId="14" xfId="0" applyFill="1" applyBorder="1" applyAlignment="1">
      <alignment horizontal="center"/>
    </xf>
    <xf numFmtId="0" fontId="22" fillId="10" borderId="0" xfId="0" applyFont="1" applyFill="1" applyAlignment="1">
      <alignment horizontal="center" vertical="center" wrapText="1"/>
    </xf>
    <xf numFmtId="0" fontId="22" fillId="4" borderId="0" xfId="0" applyFont="1" applyFill="1" applyAlignment="1">
      <alignment horizontal="center" vertical="center" wrapText="1"/>
    </xf>
    <xf numFmtId="0" fontId="0" fillId="10" borderId="0" xfId="0" applyFill="1" applyAlignment="1">
      <alignment horizontal="left"/>
    </xf>
    <xf numFmtId="0" fontId="25" fillId="0" borderId="17" xfId="0" applyFont="1" applyBorder="1" applyAlignment="1">
      <alignment horizontal="center" vertical="center" wrapText="1"/>
    </xf>
    <xf numFmtId="0" fontId="25" fillId="0" borderId="19" xfId="0" applyFont="1" applyBorder="1" applyAlignment="1">
      <alignment horizontal="center" vertical="center" wrapText="1"/>
    </xf>
    <xf numFmtId="0" fontId="25" fillId="0" borderId="18" xfId="0" applyFont="1" applyBorder="1" applyAlignment="1">
      <alignment horizontal="center" vertical="center" wrapText="1"/>
    </xf>
    <xf numFmtId="0" fontId="0" fillId="0" borderId="0" xfId="0" applyAlignment="1">
      <alignment horizontal="left"/>
    </xf>
    <xf numFmtId="0" fontId="0" fillId="11" borderId="0" xfId="0" applyFill="1" applyAlignment="1">
      <alignment horizontal="center" vertical="center"/>
    </xf>
    <xf numFmtId="0" fontId="0" fillId="5" borderId="0" xfId="0" applyFill="1" applyAlignment="1">
      <alignment horizontal="center" vertical="center"/>
    </xf>
    <xf numFmtId="0" fontId="0" fillId="2" borderId="0" xfId="0" applyFill="1" applyAlignment="1">
      <alignment horizontal="center"/>
    </xf>
    <xf numFmtId="0" fontId="0" fillId="0" borderId="0" xfId="0" quotePrefix="1" applyAlignment="1">
      <alignment horizontal="center" vertical="center"/>
    </xf>
    <xf numFmtId="0" fontId="0" fillId="5" borderId="0" xfId="0" applyFill="1" applyAlignment="1">
      <alignment horizontal="center"/>
    </xf>
    <xf numFmtId="0" fontId="0" fillId="19" borderId="0" xfId="0" applyFill="1" applyAlignment="1">
      <alignment horizontal="center"/>
    </xf>
    <xf numFmtId="0" fontId="0" fillId="11" borderId="0" xfId="0" applyFill="1" applyAlignment="1">
      <alignment horizontal="center"/>
    </xf>
    <xf numFmtId="0" fontId="0" fillId="10" borderId="0" xfId="0" applyFill="1" applyAlignment="1">
      <alignment horizontal="left" vertical="center"/>
    </xf>
    <xf numFmtId="0" fontId="0" fillId="0" borderId="1" xfId="0" applyBorder="1" applyAlignment="1">
      <alignment horizontal="left"/>
    </xf>
    <xf numFmtId="0" fontId="0" fillId="20" borderId="0" xfId="0" applyFill="1" applyAlignment="1">
      <alignment horizontal="center" vertical="center" wrapText="1"/>
    </xf>
    <xf numFmtId="0" fontId="0" fillId="0" borderId="25" xfId="0" applyBorder="1" applyAlignment="1">
      <alignment horizontal="center" vertical="center"/>
    </xf>
    <xf numFmtId="0" fontId="0" fillId="0" borderId="10" xfId="0" applyBorder="1" applyAlignment="1">
      <alignment horizontal="center"/>
    </xf>
    <xf numFmtId="0" fontId="0" fillId="0" borderId="25" xfId="0" applyBorder="1" applyAlignment="1">
      <alignment horizontal="center"/>
    </xf>
    <xf numFmtId="0" fontId="0" fillId="0" borderId="11" xfId="0" applyBorder="1" applyAlignment="1">
      <alignment horizontal="center"/>
    </xf>
    <xf numFmtId="0" fontId="0" fillId="0" borderId="1" xfId="0" applyBorder="1" applyAlignment="1">
      <alignment horizontal="left" vertical="center"/>
    </xf>
    <xf numFmtId="0" fontId="0" fillId="0" borderId="1" xfId="0" applyBorder="1" applyAlignment="1">
      <alignment horizontal="left" vertical="center" wrapText="1"/>
    </xf>
    <xf numFmtId="0" fontId="0" fillId="0" borderId="10" xfId="0" applyBorder="1" applyAlignment="1">
      <alignment horizontal="left"/>
    </xf>
    <xf numFmtId="0" fontId="0" fillId="0" borderId="11" xfId="0" applyBorder="1" applyAlignment="1">
      <alignment horizontal="left"/>
    </xf>
    <xf numFmtId="0" fontId="0" fillId="10" borderId="1" xfId="0" applyFill="1" applyBorder="1" applyAlignment="1">
      <alignment horizontal="left" vertical="center"/>
    </xf>
    <xf numFmtId="0" fontId="0" fillId="0" borderId="1" xfId="0" applyBorder="1" applyAlignment="1">
      <alignment horizontal="center" vertical="center" wrapText="1"/>
    </xf>
    <xf numFmtId="0" fontId="0" fillId="0" borderId="1" xfId="0" applyBorder="1" applyAlignment="1">
      <alignment horizontal="left" wrapText="1"/>
    </xf>
    <xf numFmtId="0" fontId="0" fillId="0" borderId="1" xfId="0" quotePrefix="1" applyBorder="1" applyAlignment="1">
      <alignment horizontal="center"/>
    </xf>
    <xf numFmtId="0" fontId="0" fillId="0" borderId="0" xfId="0" applyBorder="1" applyAlignment="1">
      <alignment horizontal="left"/>
    </xf>
    <xf numFmtId="0" fontId="0" fillId="0" borderId="0" xfId="0" applyBorder="1" applyAlignment="1">
      <alignment horizontal="center" vertical="center"/>
    </xf>
    <xf numFmtId="0" fontId="0" fillId="0" borderId="0" xfId="0" applyBorder="1" applyAlignment="1">
      <alignment horizontal="left" vertical="center"/>
    </xf>
    <xf numFmtId="0" fontId="0" fillId="5" borderId="0" xfId="0" applyFill="1" applyAlignment="1">
      <alignment horizontal="center" vertical="center" wrapText="1"/>
    </xf>
    <xf numFmtId="0" fontId="0" fillId="11" borderId="0" xfId="0" applyFill="1" applyAlignment="1">
      <alignment horizontal="center" vertical="center" wrapText="1"/>
    </xf>
    <xf numFmtId="0" fontId="0" fillId="3" borderId="1" xfId="0" applyFill="1" applyBorder="1" applyAlignment="1">
      <alignment horizontal="left" vertical="center"/>
    </xf>
    <xf numFmtId="0" fontId="0" fillId="0" borderId="9" xfId="0" applyBorder="1" applyAlignment="1">
      <alignment horizontal="center" vertical="center"/>
    </xf>
    <xf numFmtId="0" fontId="29" fillId="0" borderId="0" xfId="0" applyFont="1" applyAlignment="1">
      <alignment horizontal="center" vertical="center"/>
    </xf>
    <xf numFmtId="0" fontId="18" fillId="0" borderId="0" xfId="0" applyFont="1" applyAlignment="1">
      <alignment horizontal="center" vertical="center"/>
    </xf>
    <xf numFmtId="0" fontId="0" fillId="0" borderId="0" xfId="0" applyFill="1" applyAlignment="1">
      <alignment horizontal="center" vertical="center" wrapText="1"/>
    </xf>
    <xf numFmtId="0" fontId="0" fillId="11" borderId="1" xfId="0" applyFill="1" applyBorder="1" applyAlignment="1">
      <alignment horizontal="left"/>
    </xf>
    <xf numFmtId="0" fontId="0" fillId="10" borderId="1" xfId="0" applyFill="1" applyBorder="1" applyAlignment="1">
      <alignment horizontal="left" vertical="center" wrapText="1"/>
    </xf>
    <xf numFmtId="0" fontId="0" fillId="11" borderId="1" xfId="0" applyFill="1" applyBorder="1" applyAlignment="1">
      <alignment horizontal="left" wrapText="1"/>
    </xf>
    <xf numFmtId="0" fontId="0" fillId="0" borderId="6" xfId="0" applyBorder="1" applyAlignment="1">
      <alignment horizontal="center" vertical="center"/>
    </xf>
    <xf numFmtId="0" fontId="0" fillId="0" borderId="8" xfId="0" applyBorder="1" applyAlignment="1">
      <alignment horizontal="center" vertical="center"/>
    </xf>
    <xf numFmtId="0" fontId="30" fillId="0" borderId="0" xfId="0" applyFont="1" applyAlignment="1">
      <alignment horizontal="center" vertical="center"/>
    </xf>
    <xf numFmtId="0" fontId="17" fillId="0" borderId="0" xfId="0" applyFont="1" applyAlignment="1">
      <alignment horizontal="center" vertical="center"/>
    </xf>
    <xf numFmtId="0" fontId="0" fillId="14" borderId="0" xfId="0" applyFill="1" applyAlignment="1">
      <alignment horizontal="left" vertical="center"/>
    </xf>
    <xf numFmtId="3" fontId="0" fillId="0" borderId="0" xfId="0" applyNumberFormat="1" applyAlignment="1">
      <alignment horizontal="center" vertical="center"/>
    </xf>
    <xf numFmtId="0" fontId="0" fillId="13" borderId="0" xfId="0" applyFill="1" applyAlignment="1">
      <alignment horizontal="left" vertical="center"/>
    </xf>
    <xf numFmtId="0" fontId="0" fillId="15" borderId="0" xfId="0" applyFill="1" applyAlignment="1">
      <alignment horizontal="left" vertical="center"/>
    </xf>
    <xf numFmtId="0" fontId="0" fillId="6" borderId="0" xfId="0" applyFill="1" applyAlignment="1">
      <alignment horizontal="left" vertical="center"/>
    </xf>
    <xf numFmtId="0" fontId="0" fillId="0" borderId="26" xfId="0" applyBorder="1" applyAlignment="1">
      <alignment horizontal="center"/>
    </xf>
    <xf numFmtId="0" fontId="27" fillId="0" borderId="26" xfId="0" applyFont="1" applyBorder="1" applyAlignment="1">
      <alignment horizontal="center"/>
    </xf>
    <xf numFmtId="0" fontId="0" fillId="0" borderId="26" xfId="0" applyBorder="1" applyAlignment="1">
      <alignment horizontal="left" vertical="center"/>
    </xf>
    <xf numFmtId="0" fontId="0" fillId="0" borderId="0" xfId="0" quotePrefix="1" applyAlignment="1">
      <alignment horizontal="center"/>
    </xf>
    <xf numFmtId="0" fontId="27" fillId="0" borderId="26" xfId="0" applyFont="1" applyBorder="1" applyAlignment="1">
      <alignment horizontal="center" vertical="center"/>
    </xf>
    <xf numFmtId="0" fontId="0" fillId="10" borderId="0" xfId="0" applyFill="1" applyAlignment="1">
      <alignment horizontal="left" wrapText="1"/>
    </xf>
  </cellXfs>
  <cellStyles count="1">
    <cellStyle name="Normal" xfId="0" builtinId="0"/>
  </cellStyles>
  <dxfs count="0"/>
  <tableStyles count="0" defaultTableStyle="TableStyleMedium2" defaultPivotStyle="PivotStyleLight16"/>
  <colors>
    <mruColors>
      <color rgb="FFFF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8" Type="http://schemas.openxmlformats.org/officeDocument/2006/relationships/worksheet" Target="worksheets/sheet8.xml"/><Relationship Id="rId51" Type="http://schemas.openxmlformats.org/officeDocument/2006/relationships/styles" Target="styles.xml"/></Relationships>
</file>

<file path=xl/drawings/_rels/drawing10.xml.rels><?xml version="1.0" encoding="UTF-8" standalone="yes"?>
<Relationships xmlns="http://schemas.openxmlformats.org/package/2006/relationships"><Relationship Id="rId8" Type="http://schemas.openxmlformats.org/officeDocument/2006/relationships/image" Target="../media/image15.jpg"/><Relationship Id="rId3" Type="http://schemas.openxmlformats.org/officeDocument/2006/relationships/image" Target="../media/image10.jpg"/><Relationship Id="rId7" Type="http://schemas.openxmlformats.org/officeDocument/2006/relationships/image" Target="../media/image14.jpg"/><Relationship Id="rId2" Type="http://schemas.openxmlformats.org/officeDocument/2006/relationships/image" Target="../media/image9.jpg"/><Relationship Id="rId1" Type="http://schemas.openxmlformats.org/officeDocument/2006/relationships/image" Target="../media/image8.jpg"/><Relationship Id="rId6" Type="http://schemas.openxmlformats.org/officeDocument/2006/relationships/image" Target="../media/image13.jpg"/><Relationship Id="rId11" Type="http://schemas.openxmlformats.org/officeDocument/2006/relationships/image" Target="../media/image18.jpg"/><Relationship Id="rId5" Type="http://schemas.openxmlformats.org/officeDocument/2006/relationships/image" Target="../media/image12.jpg"/><Relationship Id="rId10" Type="http://schemas.openxmlformats.org/officeDocument/2006/relationships/image" Target="../media/image17.jpg"/><Relationship Id="rId4" Type="http://schemas.openxmlformats.org/officeDocument/2006/relationships/image" Target="../media/image11.jpg"/><Relationship Id="rId9" Type="http://schemas.openxmlformats.org/officeDocument/2006/relationships/image" Target="../media/image16.jpg"/></Relationships>
</file>

<file path=xl/drawings/_rels/drawing11.xml.rels><?xml version="1.0" encoding="UTF-8" standalone="yes"?>
<Relationships xmlns="http://schemas.openxmlformats.org/package/2006/relationships"><Relationship Id="rId1" Type="http://schemas.openxmlformats.org/officeDocument/2006/relationships/image" Target="../media/image19.jpg"/></Relationships>
</file>

<file path=xl/drawings/_rels/drawing13.xml.rels><?xml version="1.0" encoding="UTF-8" standalone="yes"?>
<Relationships xmlns="http://schemas.openxmlformats.org/package/2006/relationships"><Relationship Id="rId1" Type="http://schemas.openxmlformats.org/officeDocument/2006/relationships/image" Target="../media/image20.jpg"/></Relationships>
</file>

<file path=xl/drawings/_rels/drawing14.xml.rels><?xml version="1.0" encoding="UTF-8" standalone="yes"?>
<Relationships xmlns="http://schemas.openxmlformats.org/package/2006/relationships"><Relationship Id="rId1" Type="http://schemas.openxmlformats.org/officeDocument/2006/relationships/image" Target="../media/image26.jpg"/></Relationships>
</file>

<file path=xl/drawings/_rels/drawing17.xml.rels><?xml version="1.0" encoding="UTF-8" standalone="yes"?>
<Relationships xmlns="http://schemas.openxmlformats.org/package/2006/relationships"><Relationship Id="rId1" Type="http://schemas.openxmlformats.org/officeDocument/2006/relationships/image" Target="../media/image27.jpg"/></Relationships>
</file>

<file path=xl/drawings/_rels/drawing18.xml.rels><?xml version="1.0" encoding="UTF-8" standalone="yes"?>
<Relationships xmlns="http://schemas.openxmlformats.org/package/2006/relationships"><Relationship Id="rId1" Type="http://schemas.openxmlformats.org/officeDocument/2006/relationships/image" Target="../media/image28.jpg"/></Relationships>
</file>

<file path=xl/drawings/_rels/drawing21.xml.rels><?xml version="1.0" encoding="UTF-8" standalone="yes"?>
<Relationships xmlns="http://schemas.openxmlformats.org/package/2006/relationships"><Relationship Id="rId8" Type="http://schemas.openxmlformats.org/officeDocument/2006/relationships/image" Target="../media/image36.jpg"/><Relationship Id="rId3" Type="http://schemas.openxmlformats.org/officeDocument/2006/relationships/image" Target="../media/image31.jpeg"/><Relationship Id="rId7" Type="http://schemas.openxmlformats.org/officeDocument/2006/relationships/image" Target="../media/image35.jpg"/><Relationship Id="rId2" Type="http://schemas.openxmlformats.org/officeDocument/2006/relationships/image" Target="../media/image30.jpg"/><Relationship Id="rId1" Type="http://schemas.openxmlformats.org/officeDocument/2006/relationships/image" Target="../media/image29.jpg"/><Relationship Id="rId6" Type="http://schemas.openxmlformats.org/officeDocument/2006/relationships/image" Target="../media/image34.jpeg"/><Relationship Id="rId5" Type="http://schemas.openxmlformats.org/officeDocument/2006/relationships/image" Target="../media/image33.jpg"/><Relationship Id="rId4" Type="http://schemas.openxmlformats.org/officeDocument/2006/relationships/image" Target="../media/image32.jpeg"/></Relationships>
</file>

<file path=xl/drawings/_rels/drawing22.xml.rels><?xml version="1.0" encoding="UTF-8" standalone="yes"?>
<Relationships xmlns="http://schemas.openxmlformats.org/package/2006/relationships"><Relationship Id="rId3" Type="http://schemas.openxmlformats.org/officeDocument/2006/relationships/image" Target="../media/image39.jpg"/><Relationship Id="rId2" Type="http://schemas.openxmlformats.org/officeDocument/2006/relationships/image" Target="../media/image38.jpg"/><Relationship Id="rId1" Type="http://schemas.openxmlformats.org/officeDocument/2006/relationships/image" Target="../media/image37.jpg"/><Relationship Id="rId4" Type="http://schemas.openxmlformats.org/officeDocument/2006/relationships/image" Target="../media/image40.jp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3" Type="http://schemas.openxmlformats.org/officeDocument/2006/relationships/image" Target="../media/image4.jpg"/><Relationship Id="rId2" Type="http://schemas.openxmlformats.org/officeDocument/2006/relationships/image" Target="../media/image3.jpg"/><Relationship Id="rId1" Type="http://schemas.openxmlformats.org/officeDocument/2006/relationships/image" Target="../media/image2.jpg"/></Relationships>
</file>

<file path=xl/drawings/_rels/drawing7.xml.rels><?xml version="1.0" encoding="UTF-8" standalone="yes"?>
<Relationships xmlns="http://schemas.openxmlformats.org/package/2006/relationships"><Relationship Id="rId1" Type="http://schemas.openxmlformats.org/officeDocument/2006/relationships/image" Target="../media/image5.jpg"/></Relationships>
</file>

<file path=xl/drawings/_rels/drawing9.xml.rels><?xml version="1.0" encoding="UTF-8" standalone="yes"?>
<Relationships xmlns="http://schemas.openxmlformats.org/package/2006/relationships"><Relationship Id="rId2" Type="http://schemas.openxmlformats.org/officeDocument/2006/relationships/image" Target="../media/image7.jpg"/><Relationship Id="rId1" Type="http://schemas.openxmlformats.org/officeDocument/2006/relationships/image" Target="../media/image6.jpg"/></Relationships>
</file>

<file path=xl/drawings/_rels/vmlDrawing1.vml.rels><?xml version="1.0" encoding="UTF-8" standalone="yes"?>
<Relationships xmlns="http://schemas.openxmlformats.org/package/2006/relationships"><Relationship Id="rId3" Type="http://schemas.openxmlformats.org/officeDocument/2006/relationships/image" Target="../media/image23.wmf"/><Relationship Id="rId2" Type="http://schemas.openxmlformats.org/officeDocument/2006/relationships/image" Target="../media/image22.wmf"/><Relationship Id="rId1" Type="http://schemas.openxmlformats.org/officeDocument/2006/relationships/image" Target="../media/image21.wmf"/><Relationship Id="rId5" Type="http://schemas.openxmlformats.org/officeDocument/2006/relationships/image" Target="../media/image25.wmf"/><Relationship Id="rId4" Type="http://schemas.openxmlformats.org/officeDocument/2006/relationships/image" Target="../media/image24.w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41.emf"/></Relationships>
</file>

<file path=xl/drawings/drawing1.xml><?xml version="1.0" encoding="utf-8"?>
<xdr:wsDr xmlns:xdr="http://schemas.openxmlformats.org/drawingml/2006/spreadsheetDrawing" xmlns:a="http://schemas.openxmlformats.org/drawingml/2006/main">
  <xdr:twoCellAnchor>
    <xdr:from>
      <xdr:col>1</xdr:col>
      <xdr:colOff>244928</xdr:colOff>
      <xdr:row>2</xdr:row>
      <xdr:rowOff>54429</xdr:rowOff>
    </xdr:from>
    <xdr:to>
      <xdr:col>5</xdr:col>
      <xdr:colOff>748392</xdr:colOff>
      <xdr:row>2</xdr:row>
      <xdr:rowOff>54429</xdr:rowOff>
    </xdr:to>
    <xdr:cxnSp macro="">
      <xdr:nvCxnSpPr>
        <xdr:cNvPr id="3" name="Straight Arrow Connector 2"/>
        <xdr:cNvCxnSpPr/>
      </xdr:nvCxnSpPr>
      <xdr:spPr>
        <a:xfrm>
          <a:off x="857249" y="435429"/>
          <a:ext cx="6449786" cy="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554691</xdr:colOff>
      <xdr:row>10</xdr:row>
      <xdr:rowOff>22412</xdr:rowOff>
    </xdr:from>
    <xdr:to>
      <xdr:col>2</xdr:col>
      <xdr:colOff>579344</xdr:colOff>
      <xdr:row>65</xdr:row>
      <xdr:rowOff>82550</xdr:rowOff>
    </xdr:to>
    <xdr:cxnSp macro="">
      <xdr:nvCxnSpPr>
        <xdr:cNvPr id="5" name="Straight Connector 4"/>
        <xdr:cNvCxnSpPr/>
      </xdr:nvCxnSpPr>
      <xdr:spPr>
        <a:xfrm>
          <a:off x="2482103" y="1927412"/>
          <a:ext cx="24653" cy="105376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558800</xdr:colOff>
      <xdr:row>10</xdr:row>
      <xdr:rowOff>88900</xdr:rowOff>
    </xdr:from>
    <xdr:to>
      <xdr:col>3</xdr:col>
      <xdr:colOff>0</xdr:colOff>
      <xdr:row>10</xdr:row>
      <xdr:rowOff>95250</xdr:rowOff>
    </xdr:to>
    <xdr:cxnSp macro="">
      <xdr:nvCxnSpPr>
        <xdr:cNvPr id="12" name="Straight Arrow Connector 11"/>
        <xdr:cNvCxnSpPr/>
      </xdr:nvCxnSpPr>
      <xdr:spPr>
        <a:xfrm>
          <a:off x="2482850" y="1993900"/>
          <a:ext cx="641350" cy="635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565150</xdr:colOff>
      <xdr:row>11</xdr:row>
      <xdr:rowOff>82550</xdr:rowOff>
    </xdr:from>
    <xdr:to>
      <xdr:col>3</xdr:col>
      <xdr:colOff>6350</xdr:colOff>
      <xdr:row>11</xdr:row>
      <xdr:rowOff>88900</xdr:rowOff>
    </xdr:to>
    <xdr:cxnSp macro="">
      <xdr:nvCxnSpPr>
        <xdr:cNvPr id="14" name="Straight Arrow Connector 13"/>
        <xdr:cNvCxnSpPr/>
      </xdr:nvCxnSpPr>
      <xdr:spPr>
        <a:xfrm>
          <a:off x="2489200" y="2178050"/>
          <a:ext cx="641350" cy="635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552450</xdr:colOff>
      <xdr:row>12</xdr:row>
      <xdr:rowOff>82550</xdr:rowOff>
    </xdr:from>
    <xdr:to>
      <xdr:col>3</xdr:col>
      <xdr:colOff>0</xdr:colOff>
      <xdr:row>12</xdr:row>
      <xdr:rowOff>95250</xdr:rowOff>
    </xdr:to>
    <xdr:cxnSp macro="">
      <xdr:nvCxnSpPr>
        <xdr:cNvPr id="15" name="Straight Arrow Connector 14"/>
        <xdr:cNvCxnSpPr/>
      </xdr:nvCxnSpPr>
      <xdr:spPr>
        <a:xfrm>
          <a:off x="2619375" y="2368550"/>
          <a:ext cx="733425" cy="1270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558800</xdr:colOff>
      <xdr:row>13</xdr:row>
      <xdr:rowOff>69850</xdr:rowOff>
    </xdr:from>
    <xdr:to>
      <xdr:col>3</xdr:col>
      <xdr:colOff>0</xdr:colOff>
      <xdr:row>13</xdr:row>
      <xdr:rowOff>76200</xdr:rowOff>
    </xdr:to>
    <xdr:cxnSp macro="">
      <xdr:nvCxnSpPr>
        <xdr:cNvPr id="16" name="Straight Arrow Connector 15"/>
        <xdr:cNvCxnSpPr/>
      </xdr:nvCxnSpPr>
      <xdr:spPr>
        <a:xfrm>
          <a:off x="2482850" y="2546350"/>
          <a:ext cx="641350" cy="635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552450</xdr:colOff>
      <xdr:row>15</xdr:row>
      <xdr:rowOff>82550</xdr:rowOff>
    </xdr:from>
    <xdr:to>
      <xdr:col>2</xdr:col>
      <xdr:colOff>1266825</xdr:colOff>
      <xdr:row>15</xdr:row>
      <xdr:rowOff>95250</xdr:rowOff>
    </xdr:to>
    <xdr:cxnSp macro="">
      <xdr:nvCxnSpPr>
        <xdr:cNvPr id="17" name="Straight Arrow Connector 16"/>
        <xdr:cNvCxnSpPr/>
      </xdr:nvCxnSpPr>
      <xdr:spPr>
        <a:xfrm>
          <a:off x="2619375" y="2940050"/>
          <a:ext cx="714375" cy="1270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565150</xdr:colOff>
      <xdr:row>31</xdr:row>
      <xdr:rowOff>82550</xdr:rowOff>
    </xdr:from>
    <xdr:to>
      <xdr:col>3</xdr:col>
      <xdr:colOff>6350</xdr:colOff>
      <xdr:row>31</xdr:row>
      <xdr:rowOff>88900</xdr:rowOff>
    </xdr:to>
    <xdr:cxnSp macro="">
      <xdr:nvCxnSpPr>
        <xdr:cNvPr id="18" name="Straight Arrow Connector 17"/>
        <xdr:cNvCxnSpPr/>
      </xdr:nvCxnSpPr>
      <xdr:spPr>
        <a:xfrm>
          <a:off x="2489200" y="5988050"/>
          <a:ext cx="641350" cy="635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571500</xdr:colOff>
      <xdr:row>53</xdr:row>
      <xdr:rowOff>95250</xdr:rowOff>
    </xdr:from>
    <xdr:to>
      <xdr:col>3</xdr:col>
      <xdr:colOff>12700</xdr:colOff>
      <xdr:row>53</xdr:row>
      <xdr:rowOff>101600</xdr:rowOff>
    </xdr:to>
    <xdr:cxnSp macro="">
      <xdr:nvCxnSpPr>
        <xdr:cNvPr id="20" name="Straight Arrow Connector 19"/>
        <xdr:cNvCxnSpPr/>
      </xdr:nvCxnSpPr>
      <xdr:spPr>
        <a:xfrm>
          <a:off x="2495550" y="10191750"/>
          <a:ext cx="641350" cy="635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571500</xdr:colOff>
      <xdr:row>65</xdr:row>
      <xdr:rowOff>88900</xdr:rowOff>
    </xdr:from>
    <xdr:to>
      <xdr:col>3</xdr:col>
      <xdr:colOff>12700</xdr:colOff>
      <xdr:row>65</xdr:row>
      <xdr:rowOff>95250</xdr:rowOff>
    </xdr:to>
    <xdr:cxnSp macro="">
      <xdr:nvCxnSpPr>
        <xdr:cNvPr id="21" name="Straight Arrow Connector 20"/>
        <xdr:cNvCxnSpPr/>
      </xdr:nvCxnSpPr>
      <xdr:spPr>
        <a:xfrm>
          <a:off x="2495550" y="12471400"/>
          <a:ext cx="641350" cy="635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571500</xdr:colOff>
      <xdr:row>16</xdr:row>
      <xdr:rowOff>9991</xdr:rowOff>
    </xdr:from>
    <xdr:to>
      <xdr:col>3</xdr:col>
      <xdr:colOff>588818</xdr:colOff>
      <xdr:row>29</xdr:row>
      <xdr:rowOff>113900</xdr:rowOff>
    </xdr:to>
    <xdr:cxnSp macro="">
      <xdr:nvCxnSpPr>
        <xdr:cNvPr id="24" name="Straight Connector 23"/>
        <xdr:cNvCxnSpPr/>
      </xdr:nvCxnSpPr>
      <xdr:spPr>
        <a:xfrm>
          <a:off x="3692769" y="3057991"/>
          <a:ext cx="17318" cy="2580409"/>
        </a:xfrm>
        <a:prstGeom prst="line">
          <a:avLst/>
        </a:prstGeom>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562840</xdr:colOff>
      <xdr:row>16</xdr:row>
      <xdr:rowOff>103909</xdr:rowOff>
    </xdr:from>
    <xdr:to>
      <xdr:col>3</xdr:col>
      <xdr:colOff>1385454</xdr:colOff>
      <xdr:row>16</xdr:row>
      <xdr:rowOff>103909</xdr:rowOff>
    </xdr:to>
    <xdr:cxnSp macro="">
      <xdr:nvCxnSpPr>
        <xdr:cNvPr id="26" name="Straight Arrow Connector 25"/>
        <xdr:cNvCxnSpPr/>
      </xdr:nvCxnSpPr>
      <xdr:spPr>
        <a:xfrm>
          <a:off x="3688772" y="3151909"/>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576695</xdr:colOff>
      <xdr:row>17</xdr:row>
      <xdr:rowOff>109104</xdr:rowOff>
    </xdr:from>
    <xdr:to>
      <xdr:col>3</xdr:col>
      <xdr:colOff>1399309</xdr:colOff>
      <xdr:row>17</xdr:row>
      <xdr:rowOff>109104</xdr:rowOff>
    </xdr:to>
    <xdr:cxnSp macro="">
      <xdr:nvCxnSpPr>
        <xdr:cNvPr id="27" name="Straight Arrow Connector 26"/>
        <xdr:cNvCxnSpPr/>
      </xdr:nvCxnSpPr>
      <xdr:spPr>
        <a:xfrm>
          <a:off x="3702627" y="3347604"/>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590549</xdr:colOff>
      <xdr:row>25</xdr:row>
      <xdr:rowOff>88323</xdr:rowOff>
    </xdr:from>
    <xdr:to>
      <xdr:col>3</xdr:col>
      <xdr:colOff>1413163</xdr:colOff>
      <xdr:row>25</xdr:row>
      <xdr:rowOff>88323</xdr:rowOff>
    </xdr:to>
    <xdr:cxnSp macro="">
      <xdr:nvCxnSpPr>
        <xdr:cNvPr id="28" name="Straight Arrow Connector 27"/>
        <xdr:cNvCxnSpPr/>
      </xdr:nvCxnSpPr>
      <xdr:spPr>
        <a:xfrm>
          <a:off x="3716481" y="4850823"/>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587086</xdr:colOff>
      <xdr:row>26</xdr:row>
      <xdr:rowOff>84859</xdr:rowOff>
    </xdr:from>
    <xdr:to>
      <xdr:col>3</xdr:col>
      <xdr:colOff>1409700</xdr:colOff>
      <xdr:row>26</xdr:row>
      <xdr:rowOff>84859</xdr:rowOff>
    </xdr:to>
    <xdr:cxnSp macro="">
      <xdr:nvCxnSpPr>
        <xdr:cNvPr id="29" name="Straight Arrow Connector 28"/>
        <xdr:cNvCxnSpPr/>
      </xdr:nvCxnSpPr>
      <xdr:spPr>
        <a:xfrm>
          <a:off x="3713018" y="5037859"/>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600940</xdr:colOff>
      <xdr:row>27</xdr:row>
      <xdr:rowOff>130876</xdr:rowOff>
    </xdr:from>
    <xdr:to>
      <xdr:col>3</xdr:col>
      <xdr:colOff>1423554</xdr:colOff>
      <xdr:row>27</xdr:row>
      <xdr:rowOff>130876</xdr:rowOff>
    </xdr:to>
    <xdr:cxnSp macro="">
      <xdr:nvCxnSpPr>
        <xdr:cNvPr id="30" name="Straight Arrow Connector 29"/>
        <xdr:cNvCxnSpPr/>
      </xdr:nvCxnSpPr>
      <xdr:spPr>
        <a:xfrm>
          <a:off x="4220440" y="5437662"/>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597476</xdr:colOff>
      <xdr:row>28</xdr:row>
      <xdr:rowOff>103909</xdr:rowOff>
    </xdr:from>
    <xdr:to>
      <xdr:col>3</xdr:col>
      <xdr:colOff>1420090</xdr:colOff>
      <xdr:row>28</xdr:row>
      <xdr:rowOff>103909</xdr:rowOff>
    </xdr:to>
    <xdr:cxnSp macro="">
      <xdr:nvCxnSpPr>
        <xdr:cNvPr id="31" name="Straight Arrow Connector 30"/>
        <xdr:cNvCxnSpPr/>
      </xdr:nvCxnSpPr>
      <xdr:spPr>
        <a:xfrm>
          <a:off x="3723408" y="5437909"/>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594013</xdr:colOff>
      <xdr:row>29</xdr:row>
      <xdr:rowOff>100445</xdr:rowOff>
    </xdr:from>
    <xdr:to>
      <xdr:col>3</xdr:col>
      <xdr:colOff>1416627</xdr:colOff>
      <xdr:row>29</xdr:row>
      <xdr:rowOff>100445</xdr:rowOff>
    </xdr:to>
    <xdr:cxnSp macro="">
      <xdr:nvCxnSpPr>
        <xdr:cNvPr id="32" name="Straight Arrow Connector 31"/>
        <xdr:cNvCxnSpPr/>
      </xdr:nvCxnSpPr>
      <xdr:spPr>
        <a:xfrm>
          <a:off x="3719945" y="5624945"/>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578426</xdr:colOff>
      <xdr:row>24</xdr:row>
      <xdr:rowOff>93518</xdr:rowOff>
    </xdr:from>
    <xdr:to>
      <xdr:col>3</xdr:col>
      <xdr:colOff>1401040</xdr:colOff>
      <xdr:row>24</xdr:row>
      <xdr:rowOff>93518</xdr:rowOff>
    </xdr:to>
    <xdr:cxnSp macro="">
      <xdr:nvCxnSpPr>
        <xdr:cNvPr id="33" name="Straight Arrow Connector 32"/>
        <xdr:cNvCxnSpPr/>
      </xdr:nvCxnSpPr>
      <xdr:spPr>
        <a:xfrm>
          <a:off x="3704358" y="4665518"/>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581891</xdr:colOff>
      <xdr:row>18</xdr:row>
      <xdr:rowOff>105640</xdr:rowOff>
    </xdr:from>
    <xdr:to>
      <xdr:col>3</xdr:col>
      <xdr:colOff>1404505</xdr:colOff>
      <xdr:row>18</xdr:row>
      <xdr:rowOff>105640</xdr:rowOff>
    </xdr:to>
    <xdr:cxnSp macro="">
      <xdr:nvCxnSpPr>
        <xdr:cNvPr id="34" name="Straight Arrow Connector 33"/>
        <xdr:cNvCxnSpPr/>
      </xdr:nvCxnSpPr>
      <xdr:spPr>
        <a:xfrm>
          <a:off x="3707823" y="3534640"/>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571500</xdr:colOff>
      <xdr:row>19</xdr:row>
      <xdr:rowOff>95250</xdr:rowOff>
    </xdr:from>
    <xdr:to>
      <xdr:col>3</xdr:col>
      <xdr:colOff>1394114</xdr:colOff>
      <xdr:row>19</xdr:row>
      <xdr:rowOff>95250</xdr:rowOff>
    </xdr:to>
    <xdr:cxnSp macro="">
      <xdr:nvCxnSpPr>
        <xdr:cNvPr id="35" name="Straight Arrow Connector 34"/>
        <xdr:cNvCxnSpPr/>
      </xdr:nvCxnSpPr>
      <xdr:spPr>
        <a:xfrm>
          <a:off x="3697432" y="3714750"/>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576695</xdr:colOff>
      <xdr:row>20</xdr:row>
      <xdr:rowOff>100445</xdr:rowOff>
    </xdr:from>
    <xdr:to>
      <xdr:col>3</xdr:col>
      <xdr:colOff>1399309</xdr:colOff>
      <xdr:row>20</xdr:row>
      <xdr:rowOff>100445</xdr:rowOff>
    </xdr:to>
    <xdr:cxnSp macro="">
      <xdr:nvCxnSpPr>
        <xdr:cNvPr id="36" name="Straight Arrow Connector 35"/>
        <xdr:cNvCxnSpPr/>
      </xdr:nvCxnSpPr>
      <xdr:spPr>
        <a:xfrm>
          <a:off x="3702627" y="3910445"/>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580159</xdr:colOff>
      <xdr:row>21</xdr:row>
      <xdr:rowOff>103909</xdr:rowOff>
    </xdr:from>
    <xdr:to>
      <xdr:col>3</xdr:col>
      <xdr:colOff>1402773</xdr:colOff>
      <xdr:row>21</xdr:row>
      <xdr:rowOff>103909</xdr:rowOff>
    </xdr:to>
    <xdr:cxnSp macro="">
      <xdr:nvCxnSpPr>
        <xdr:cNvPr id="37" name="Straight Arrow Connector 36"/>
        <xdr:cNvCxnSpPr/>
      </xdr:nvCxnSpPr>
      <xdr:spPr>
        <a:xfrm>
          <a:off x="3706091" y="4104409"/>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576696</xdr:colOff>
      <xdr:row>22</xdr:row>
      <xdr:rowOff>109104</xdr:rowOff>
    </xdr:from>
    <xdr:to>
      <xdr:col>3</xdr:col>
      <xdr:colOff>1399310</xdr:colOff>
      <xdr:row>22</xdr:row>
      <xdr:rowOff>109104</xdr:rowOff>
    </xdr:to>
    <xdr:cxnSp macro="">
      <xdr:nvCxnSpPr>
        <xdr:cNvPr id="38" name="Straight Arrow Connector 37"/>
        <xdr:cNvCxnSpPr/>
      </xdr:nvCxnSpPr>
      <xdr:spPr>
        <a:xfrm>
          <a:off x="3702628" y="4300104"/>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590552</xdr:colOff>
      <xdr:row>23</xdr:row>
      <xdr:rowOff>105640</xdr:rowOff>
    </xdr:from>
    <xdr:to>
      <xdr:col>3</xdr:col>
      <xdr:colOff>1413166</xdr:colOff>
      <xdr:row>23</xdr:row>
      <xdr:rowOff>105640</xdr:rowOff>
    </xdr:to>
    <xdr:cxnSp macro="">
      <xdr:nvCxnSpPr>
        <xdr:cNvPr id="39" name="Straight Arrow Connector 38"/>
        <xdr:cNvCxnSpPr/>
      </xdr:nvCxnSpPr>
      <xdr:spPr>
        <a:xfrm>
          <a:off x="3716484" y="4487140"/>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578827</xdr:colOff>
      <xdr:row>32</xdr:row>
      <xdr:rowOff>37301</xdr:rowOff>
    </xdr:from>
    <xdr:to>
      <xdr:col>3</xdr:col>
      <xdr:colOff>587487</xdr:colOff>
      <xdr:row>51</xdr:row>
      <xdr:rowOff>89255</xdr:rowOff>
    </xdr:to>
    <xdr:cxnSp macro="">
      <xdr:nvCxnSpPr>
        <xdr:cNvPr id="41" name="Straight Connector 40"/>
        <xdr:cNvCxnSpPr/>
      </xdr:nvCxnSpPr>
      <xdr:spPr>
        <a:xfrm flipH="1">
          <a:off x="3700096" y="6133301"/>
          <a:ext cx="8660" cy="3671454"/>
        </a:xfrm>
        <a:prstGeom prst="line">
          <a:avLst/>
        </a:prstGeom>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588818</xdr:colOff>
      <xdr:row>41</xdr:row>
      <xdr:rowOff>103909</xdr:rowOff>
    </xdr:from>
    <xdr:to>
      <xdr:col>3</xdr:col>
      <xdr:colOff>1411432</xdr:colOff>
      <xdr:row>41</xdr:row>
      <xdr:rowOff>103909</xdr:rowOff>
    </xdr:to>
    <xdr:cxnSp macro="">
      <xdr:nvCxnSpPr>
        <xdr:cNvPr id="44" name="Straight Arrow Connector 43"/>
        <xdr:cNvCxnSpPr/>
      </xdr:nvCxnSpPr>
      <xdr:spPr>
        <a:xfrm>
          <a:off x="3714750" y="7914409"/>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594014</xdr:colOff>
      <xdr:row>42</xdr:row>
      <xdr:rowOff>91786</xdr:rowOff>
    </xdr:from>
    <xdr:to>
      <xdr:col>3</xdr:col>
      <xdr:colOff>1416628</xdr:colOff>
      <xdr:row>42</xdr:row>
      <xdr:rowOff>91786</xdr:rowOff>
    </xdr:to>
    <xdr:cxnSp macro="">
      <xdr:nvCxnSpPr>
        <xdr:cNvPr id="45" name="Straight Arrow Connector 44"/>
        <xdr:cNvCxnSpPr/>
      </xdr:nvCxnSpPr>
      <xdr:spPr>
        <a:xfrm>
          <a:off x="3719946" y="8092786"/>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599210</xdr:colOff>
      <xdr:row>43</xdr:row>
      <xdr:rowOff>88323</xdr:rowOff>
    </xdr:from>
    <xdr:to>
      <xdr:col>3</xdr:col>
      <xdr:colOff>1421824</xdr:colOff>
      <xdr:row>43</xdr:row>
      <xdr:rowOff>88323</xdr:rowOff>
    </xdr:to>
    <xdr:cxnSp macro="">
      <xdr:nvCxnSpPr>
        <xdr:cNvPr id="46" name="Straight Arrow Connector 45"/>
        <xdr:cNvCxnSpPr/>
      </xdr:nvCxnSpPr>
      <xdr:spPr>
        <a:xfrm>
          <a:off x="3725142" y="8279823"/>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595745</xdr:colOff>
      <xdr:row>44</xdr:row>
      <xdr:rowOff>102177</xdr:rowOff>
    </xdr:from>
    <xdr:to>
      <xdr:col>3</xdr:col>
      <xdr:colOff>1418359</xdr:colOff>
      <xdr:row>44</xdr:row>
      <xdr:rowOff>102177</xdr:rowOff>
    </xdr:to>
    <xdr:cxnSp macro="">
      <xdr:nvCxnSpPr>
        <xdr:cNvPr id="47" name="Straight Arrow Connector 46"/>
        <xdr:cNvCxnSpPr/>
      </xdr:nvCxnSpPr>
      <xdr:spPr>
        <a:xfrm>
          <a:off x="3721677" y="8484177"/>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590551</xdr:colOff>
      <xdr:row>45</xdr:row>
      <xdr:rowOff>85725</xdr:rowOff>
    </xdr:from>
    <xdr:to>
      <xdr:col>3</xdr:col>
      <xdr:colOff>1419225</xdr:colOff>
      <xdr:row>45</xdr:row>
      <xdr:rowOff>99580</xdr:rowOff>
    </xdr:to>
    <xdr:cxnSp macro="">
      <xdr:nvCxnSpPr>
        <xdr:cNvPr id="48" name="Straight Arrow Connector 47"/>
        <xdr:cNvCxnSpPr/>
      </xdr:nvCxnSpPr>
      <xdr:spPr>
        <a:xfrm flipV="1">
          <a:off x="3943351" y="8658225"/>
          <a:ext cx="828674" cy="13855"/>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588818</xdr:colOff>
      <xdr:row>46</xdr:row>
      <xdr:rowOff>95250</xdr:rowOff>
    </xdr:from>
    <xdr:to>
      <xdr:col>3</xdr:col>
      <xdr:colOff>1411432</xdr:colOff>
      <xdr:row>46</xdr:row>
      <xdr:rowOff>95250</xdr:rowOff>
    </xdr:to>
    <xdr:cxnSp macro="">
      <xdr:nvCxnSpPr>
        <xdr:cNvPr id="49" name="Straight Arrow Connector 48"/>
        <xdr:cNvCxnSpPr/>
      </xdr:nvCxnSpPr>
      <xdr:spPr>
        <a:xfrm>
          <a:off x="3714750" y="8858250"/>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588818</xdr:colOff>
      <xdr:row>47</xdr:row>
      <xdr:rowOff>86591</xdr:rowOff>
    </xdr:from>
    <xdr:to>
      <xdr:col>3</xdr:col>
      <xdr:colOff>1411432</xdr:colOff>
      <xdr:row>47</xdr:row>
      <xdr:rowOff>86591</xdr:rowOff>
    </xdr:to>
    <xdr:cxnSp macro="">
      <xdr:nvCxnSpPr>
        <xdr:cNvPr id="50" name="Straight Arrow Connector 49"/>
        <xdr:cNvCxnSpPr/>
      </xdr:nvCxnSpPr>
      <xdr:spPr>
        <a:xfrm>
          <a:off x="3714750" y="9040091"/>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585355</xdr:colOff>
      <xdr:row>48</xdr:row>
      <xdr:rowOff>74468</xdr:rowOff>
    </xdr:from>
    <xdr:to>
      <xdr:col>3</xdr:col>
      <xdr:colOff>1407969</xdr:colOff>
      <xdr:row>48</xdr:row>
      <xdr:rowOff>74468</xdr:rowOff>
    </xdr:to>
    <xdr:cxnSp macro="">
      <xdr:nvCxnSpPr>
        <xdr:cNvPr id="51" name="Straight Arrow Connector 50"/>
        <xdr:cNvCxnSpPr/>
      </xdr:nvCxnSpPr>
      <xdr:spPr>
        <a:xfrm>
          <a:off x="3711287" y="9218468"/>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590550</xdr:colOff>
      <xdr:row>49</xdr:row>
      <xdr:rowOff>79664</xdr:rowOff>
    </xdr:from>
    <xdr:to>
      <xdr:col>3</xdr:col>
      <xdr:colOff>1413164</xdr:colOff>
      <xdr:row>49</xdr:row>
      <xdr:rowOff>79664</xdr:rowOff>
    </xdr:to>
    <xdr:cxnSp macro="">
      <xdr:nvCxnSpPr>
        <xdr:cNvPr id="52" name="Straight Arrow Connector 51"/>
        <xdr:cNvCxnSpPr/>
      </xdr:nvCxnSpPr>
      <xdr:spPr>
        <a:xfrm>
          <a:off x="3716482" y="9414164"/>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587086</xdr:colOff>
      <xdr:row>50</xdr:row>
      <xdr:rowOff>93515</xdr:rowOff>
    </xdr:from>
    <xdr:to>
      <xdr:col>3</xdr:col>
      <xdr:colOff>1409700</xdr:colOff>
      <xdr:row>50</xdr:row>
      <xdr:rowOff>93515</xdr:rowOff>
    </xdr:to>
    <xdr:cxnSp macro="">
      <xdr:nvCxnSpPr>
        <xdr:cNvPr id="53" name="Straight Arrow Connector 52"/>
        <xdr:cNvCxnSpPr/>
      </xdr:nvCxnSpPr>
      <xdr:spPr>
        <a:xfrm>
          <a:off x="3713018" y="9618515"/>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583623</xdr:colOff>
      <xdr:row>51</xdr:row>
      <xdr:rowOff>90050</xdr:rowOff>
    </xdr:from>
    <xdr:to>
      <xdr:col>3</xdr:col>
      <xdr:colOff>1406237</xdr:colOff>
      <xdr:row>51</xdr:row>
      <xdr:rowOff>90050</xdr:rowOff>
    </xdr:to>
    <xdr:cxnSp macro="">
      <xdr:nvCxnSpPr>
        <xdr:cNvPr id="54" name="Straight Arrow Connector 53"/>
        <xdr:cNvCxnSpPr/>
      </xdr:nvCxnSpPr>
      <xdr:spPr>
        <a:xfrm>
          <a:off x="3709555" y="9805550"/>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597477</xdr:colOff>
      <xdr:row>40</xdr:row>
      <xdr:rowOff>103909</xdr:rowOff>
    </xdr:from>
    <xdr:to>
      <xdr:col>3</xdr:col>
      <xdr:colOff>1420091</xdr:colOff>
      <xdr:row>40</xdr:row>
      <xdr:rowOff>103909</xdr:rowOff>
    </xdr:to>
    <xdr:cxnSp macro="">
      <xdr:nvCxnSpPr>
        <xdr:cNvPr id="55" name="Straight Arrow Connector 54"/>
        <xdr:cNvCxnSpPr/>
      </xdr:nvCxnSpPr>
      <xdr:spPr>
        <a:xfrm>
          <a:off x="3723409" y="7723909"/>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597477</xdr:colOff>
      <xdr:row>39</xdr:row>
      <xdr:rowOff>95250</xdr:rowOff>
    </xdr:from>
    <xdr:to>
      <xdr:col>3</xdr:col>
      <xdr:colOff>1420091</xdr:colOff>
      <xdr:row>39</xdr:row>
      <xdr:rowOff>95250</xdr:rowOff>
    </xdr:to>
    <xdr:cxnSp macro="">
      <xdr:nvCxnSpPr>
        <xdr:cNvPr id="56" name="Straight Arrow Connector 55"/>
        <xdr:cNvCxnSpPr/>
      </xdr:nvCxnSpPr>
      <xdr:spPr>
        <a:xfrm>
          <a:off x="3723409" y="7524750"/>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597477</xdr:colOff>
      <xdr:row>38</xdr:row>
      <xdr:rowOff>103909</xdr:rowOff>
    </xdr:from>
    <xdr:to>
      <xdr:col>3</xdr:col>
      <xdr:colOff>1420091</xdr:colOff>
      <xdr:row>38</xdr:row>
      <xdr:rowOff>103909</xdr:rowOff>
    </xdr:to>
    <xdr:cxnSp macro="">
      <xdr:nvCxnSpPr>
        <xdr:cNvPr id="57" name="Straight Arrow Connector 56"/>
        <xdr:cNvCxnSpPr/>
      </xdr:nvCxnSpPr>
      <xdr:spPr>
        <a:xfrm>
          <a:off x="3723409" y="7342909"/>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588818</xdr:colOff>
      <xdr:row>37</xdr:row>
      <xdr:rowOff>112568</xdr:rowOff>
    </xdr:from>
    <xdr:to>
      <xdr:col>3</xdr:col>
      <xdr:colOff>1411432</xdr:colOff>
      <xdr:row>37</xdr:row>
      <xdr:rowOff>112568</xdr:rowOff>
    </xdr:to>
    <xdr:cxnSp macro="">
      <xdr:nvCxnSpPr>
        <xdr:cNvPr id="58" name="Straight Arrow Connector 57"/>
        <xdr:cNvCxnSpPr/>
      </xdr:nvCxnSpPr>
      <xdr:spPr>
        <a:xfrm>
          <a:off x="3714750" y="7161068"/>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588818</xdr:colOff>
      <xdr:row>33</xdr:row>
      <xdr:rowOff>77932</xdr:rowOff>
    </xdr:from>
    <xdr:to>
      <xdr:col>3</xdr:col>
      <xdr:colOff>1411432</xdr:colOff>
      <xdr:row>33</xdr:row>
      <xdr:rowOff>77932</xdr:rowOff>
    </xdr:to>
    <xdr:cxnSp macro="">
      <xdr:nvCxnSpPr>
        <xdr:cNvPr id="59" name="Straight Arrow Connector 58"/>
        <xdr:cNvCxnSpPr/>
      </xdr:nvCxnSpPr>
      <xdr:spPr>
        <a:xfrm>
          <a:off x="3714750" y="6364432"/>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585355</xdr:colOff>
      <xdr:row>34</xdr:row>
      <xdr:rowOff>109104</xdr:rowOff>
    </xdr:from>
    <xdr:to>
      <xdr:col>3</xdr:col>
      <xdr:colOff>1407969</xdr:colOff>
      <xdr:row>34</xdr:row>
      <xdr:rowOff>109104</xdr:rowOff>
    </xdr:to>
    <xdr:cxnSp macro="">
      <xdr:nvCxnSpPr>
        <xdr:cNvPr id="60" name="Straight Arrow Connector 59"/>
        <xdr:cNvCxnSpPr/>
      </xdr:nvCxnSpPr>
      <xdr:spPr>
        <a:xfrm>
          <a:off x="3711287" y="6586104"/>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599209</xdr:colOff>
      <xdr:row>35</xdr:row>
      <xdr:rowOff>88323</xdr:rowOff>
    </xdr:from>
    <xdr:to>
      <xdr:col>3</xdr:col>
      <xdr:colOff>1421823</xdr:colOff>
      <xdr:row>35</xdr:row>
      <xdr:rowOff>88323</xdr:rowOff>
    </xdr:to>
    <xdr:cxnSp macro="">
      <xdr:nvCxnSpPr>
        <xdr:cNvPr id="61" name="Straight Arrow Connector 60"/>
        <xdr:cNvCxnSpPr/>
      </xdr:nvCxnSpPr>
      <xdr:spPr>
        <a:xfrm>
          <a:off x="3725141" y="6755823"/>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578427</xdr:colOff>
      <xdr:row>36</xdr:row>
      <xdr:rowOff>84859</xdr:rowOff>
    </xdr:from>
    <xdr:to>
      <xdr:col>3</xdr:col>
      <xdr:colOff>1401041</xdr:colOff>
      <xdr:row>36</xdr:row>
      <xdr:rowOff>84859</xdr:rowOff>
    </xdr:to>
    <xdr:cxnSp macro="">
      <xdr:nvCxnSpPr>
        <xdr:cNvPr id="62" name="Straight Arrow Connector 61"/>
        <xdr:cNvCxnSpPr/>
      </xdr:nvCxnSpPr>
      <xdr:spPr>
        <a:xfrm>
          <a:off x="3704359" y="6942859"/>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588818</xdr:colOff>
      <xdr:row>32</xdr:row>
      <xdr:rowOff>86591</xdr:rowOff>
    </xdr:from>
    <xdr:to>
      <xdr:col>3</xdr:col>
      <xdr:colOff>1411432</xdr:colOff>
      <xdr:row>32</xdr:row>
      <xdr:rowOff>86591</xdr:rowOff>
    </xdr:to>
    <xdr:cxnSp macro="">
      <xdr:nvCxnSpPr>
        <xdr:cNvPr id="63" name="Straight Arrow Connector 62"/>
        <xdr:cNvCxnSpPr/>
      </xdr:nvCxnSpPr>
      <xdr:spPr>
        <a:xfrm>
          <a:off x="3714750" y="6182591"/>
          <a:ext cx="822614" cy="0"/>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615842</xdr:colOff>
      <xdr:row>54</xdr:row>
      <xdr:rowOff>23978</xdr:rowOff>
    </xdr:from>
    <xdr:to>
      <xdr:col>3</xdr:col>
      <xdr:colOff>615842</xdr:colOff>
      <xdr:row>63</xdr:row>
      <xdr:rowOff>101910</xdr:rowOff>
    </xdr:to>
    <xdr:cxnSp macro="">
      <xdr:nvCxnSpPr>
        <xdr:cNvPr id="65" name="Straight Connector 64"/>
        <xdr:cNvCxnSpPr/>
      </xdr:nvCxnSpPr>
      <xdr:spPr>
        <a:xfrm>
          <a:off x="3745485" y="10310978"/>
          <a:ext cx="0" cy="1792432"/>
        </a:xfrm>
        <a:prstGeom prst="line">
          <a:avLst/>
        </a:prstGeom>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632114</xdr:colOff>
      <xdr:row>54</xdr:row>
      <xdr:rowOff>103909</xdr:rowOff>
    </xdr:from>
    <xdr:to>
      <xdr:col>3</xdr:col>
      <xdr:colOff>1402773</xdr:colOff>
      <xdr:row>54</xdr:row>
      <xdr:rowOff>103910</xdr:rowOff>
    </xdr:to>
    <xdr:cxnSp macro="">
      <xdr:nvCxnSpPr>
        <xdr:cNvPr id="67" name="Straight Arrow Connector 66"/>
        <xdr:cNvCxnSpPr/>
      </xdr:nvCxnSpPr>
      <xdr:spPr>
        <a:xfrm flipV="1">
          <a:off x="3758046" y="10390909"/>
          <a:ext cx="770659" cy="1"/>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627318</xdr:colOff>
      <xdr:row>55</xdr:row>
      <xdr:rowOff>90454</xdr:rowOff>
    </xdr:from>
    <xdr:to>
      <xdr:col>3</xdr:col>
      <xdr:colOff>1397977</xdr:colOff>
      <xdr:row>55</xdr:row>
      <xdr:rowOff>90455</xdr:rowOff>
    </xdr:to>
    <xdr:cxnSp macro="">
      <xdr:nvCxnSpPr>
        <xdr:cNvPr id="69" name="Straight Arrow Connector 68"/>
        <xdr:cNvCxnSpPr/>
      </xdr:nvCxnSpPr>
      <xdr:spPr>
        <a:xfrm flipV="1">
          <a:off x="3748587" y="10567954"/>
          <a:ext cx="770659" cy="1"/>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627850</xdr:colOff>
      <xdr:row>56</xdr:row>
      <xdr:rowOff>96982</xdr:rowOff>
    </xdr:from>
    <xdr:to>
      <xdr:col>3</xdr:col>
      <xdr:colOff>1398509</xdr:colOff>
      <xdr:row>56</xdr:row>
      <xdr:rowOff>96983</xdr:rowOff>
    </xdr:to>
    <xdr:cxnSp macro="">
      <xdr:nvCxnSpPr>
        <xdr:cNvPr id="70" name="Straight Arrow Connector 69"/>
        <xdr:cNvCxnSpPr/>
      </xdr:nvCxnSpPr>
      <xdr:spPr>
        <a:xfrm flipV="1">
          <a:off x="3749119" y="10764982"/>
          <a:ext cx="770659" cy="1"/>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639042</xdr:colOff>
      <xdr:row>57</xdr:row>
      <xdr:rowOff>93518</xdr:rowOff>
    </xdr:from>
    <xdr:to>
      <xdr:col>3</xdr:col>
      <xdr:colOff>1409701</xdr:colOff>
      <xdr:row>57</xdr:row>
      <xdr:rowOff>93519</xdr:rowOff>
    </xdr:to>
    <xdr:cxnSp macro="">
      <xdr:nvCxnSpPr>
        <xdr:cNvPr id="71" name="Straight Arrow Connector 70"/>
        <xdr:cNvCxnSpPr/>
      </xdr:nvCxnSpPr>
      <xdr:spPr>
        <a:xfrm flipV="1">
          <a:off x="3764974" y="10952018"/>
          <a:ext cx="770659" cy="1"/>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636910</xdr:colOff>
      <xdr:row>59</xdr:row>
      <xdr:rowOff>81395</xdr:rowOff>
    </xdr:from>
    <xdr:to>
      <xdr:col>3</xdr:col>
      <xdr:colOff>1407569</xdr:colOff>
      <xdr:row>59</xdr:row>
      <xdr:rowOff>81396</xdr:rowOff>
    </xdr:to>
    <xdr:cxnSp macro="">
      <xdr:nvCxnSpPr>
        <xdr:cNvPr id="72" name="Straight Arrow Connector 71"/>
        <xdr:cNvCxnSpPr/>
      </xdr:nvCxnSpPr>
      <xdr:spPr>
        <a:xfrm flipV="1">
          <a:off x="3758179" y="11320895"/>
          <a:ext cx="770659" cy="1"/>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633447</xdr:colOff>
      <xdr:row>58</xdr:row>
      <xdr:rowOff>86591</xdr:rowOff>
    </xdr:from>
    <xdr:to>
      <xdr:col>3</xdr:col>
      <xdr:colOff>1404106</xdr:colOff>
      <xdr:row>58</xdr:row>
      <xdr:rowOff>86592</xdr:rowOff>
    </xdr:to>
    <xdr:cxnSp macro="">
      <xdr:nvCxnSpPr>
        <xdr:cNvPr id="73" name="Straight Arrow Connector 72"/>
        <xdr:cNvCxnSpPr/>
      </xdr:nvCxnSpPr>
      <xdr:spPr>
        <a:xfrm flipV="1">
          <a:off x="3754716" y="11135591"/>
          <a:ext cx="770659" cy="1"/>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633448</xdr:colOff>
      <xdr:row>60</xdr:row>
      <xdr:rowOff>112567</xdr:rowOff>
    </xdr:from>
    <xdr:to>
      <xdr:col>3</xdr:col>
      <xdr:colOff>1404107</xdr:colOff>
      <xdr:row>60</xdr:row>
      <xdr:rowOff>112568</xdr:rowOff>
    </xdr:to>
    <xdr:cxnSp macro="">
      <xdr:nvCxnSpPr>
        <xdr:cNvPr id="74" name="Straight Arrow Connector 73"/>
        <xdr:cNvCxnSpPr/>
      </xdr:nvCxnSpPr>
      <xdr:spPr>
        <a:xfrm flipV="1">
          <a:off x="3754717" y="11542567"/>
          <a:ext cx="770659" cy="1"/>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637312</xdr:colOff>
      <xdr:row>61</xdr:row>
      <xdr:rowOff>83126</xdr:rowOff>
    </xdr:from>
    <xdr:to>
      <xdr:col>3</xdr:col>
      <xdr:colOff>1407971</xdr:colOff>
      <xdr:row>61</xdr:row>
      <xdr:rowOff>83127</xdr:rowOff>
    </xdr:to>
    <xdr:cxnSp macro="">
      <xdr:nvCxnSpPr>
        <xdr:cNvPr id="75" name="Straight Arrow Connector 74"/>
        <xdr:cNvCxnSpPr/>
      </xdr:nvCxnSpPr>
      <xdr:spPr>
        <a:xfrm flipV="1">
          <a:off x="3763244" y="11703626"/>
          <a:ext cx="770659" cy="1"/>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633846</xdr:colOff>
      <xdr:row>62</xdr:row>
      <xdr:rowOff>96981</xdr:rowOff>
    </xdr:from>
    <xdr:to>
      <xdr:col>3</xdr:col>
      <xdr:colOff>1404505</xdr:colOff>
      <xdr:row>62</xdr:row>
      <xdr:rowOff>96982</xdr:rowOff>
    </xdr:to>
    <xdr:cxnSp macro="">
      <xdr:nvCxnSpPr>
        <xdr:cNvPr id="76" name="Straight Arrow Connector 75"/>
        <xdr:cNvCxnSpPr/>
      </xdr:nvCxnSpPr>
      <xdr:spPr>
        <a:xfrm flipV="1">
          <a:off x="3759778" y="11907981"/>
          <a:ext cx="770659" cy="1"/>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630382</xdr:colOff>
      <xdr:row>63</xdr:row>
      <xdr:rowOff>102177</xdr:rowOff>
    </xdr:from>
    <xdr:to>
      <xdr:col>3</xdr:col>
      <xdr:colOff>1401041</xdr:colOff>
      <xdr:row>63</xdr:row>
      <xdr:rowOff>102178</xdr:rowOff>
    </xdr:to>
    <xdr:cxnSp macro="">
      <xdr:nvCxnSpPr>
        <xdr:cNvPr id="77" name="Straight Arrow Connector 76"/>
        <xdr:cNvCxnSpPr/>
      </xdr:nvCxnSpPr>
      <xdr:spPr>
        <a:xfrm flipV="1">
          <a:off x="3756314" y="12103677"/>
          <a:ext cx="770659" cy="1"/>
        </a:xfrm>
        <a:prstGeom prst="straightConnector1">
          <a:avLst/>
        </a:prstGeom>
        <a:ln>
          <a:tailEnd type="triangle"/>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0</xdr:col>
      <xdr:colOff>503464</xdr:colOff>
      <xdr:row>4</xdr:row>
      <xdr:rowOff>6804</xdr:rowOff>
    </xdr:from>
    <xdr:to>
      <xdr:col>1</xdr:col>
      <xdr:colOff>605517</xdr:colOff>
      <xdr:row>5</xdr:row>
      <xdr:rowOff>176893</xdr:rowOff>
    </xdr:to>
    <xdr:cxnSp macro="">
      <xdr:nvCxnSpPr>
        <xdr:cNvPr id="9" name="Straight Arrow Connector 8"/>
        <xdr:cNvCxnSpPr/>
      </xdr:nvCxnSpPr>
      <xdr:spPr>
        <a:xfrm flipV="1">
          <a:off x="503464" y="768804"/>
          <a:ext cx="1197428" cy="36058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619125</xdr:colOff>
      <xdr:row>4</xdr:row>
      <xdr:rowOff>0</xdr:rowOff>
    </xdr:from>
    <xdr:to>
      <xdr:col>1</xdr:col>
      <xdr:colOff>625929</xdr:colOff>
      <xdr:row>5</xdr:row>
      <xdr:rowOff>170089</xdr:rowOff>
    </xdr:to>
    <xdr:cxnSp macro="">
      <xdr:nvCxnSpPr>
        <xdr:cNvPr id="11" name="Straight Arrow Connector 10"/>
        <xdr:cNvCxnSpPr/>
      </xdr:nvCxnSpPr>
      <xdr:spPr>
        <a:xfrm flipV="1">
          <a:off x="1714500" y="762000"/>
          <a:ext cx="6804" cy="36058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607218</xdr:colOff>
      <xdr:row>23</xdr:row>
      <xdr:rowOff>11906</xdr:rowOff>
    </xdr:from>
    <xdr:to>
      <xdr:col>8</xdr:col>
      <xdr:colOff>750094</xdr:colOff>
      <xdr:row>23</xdr:row>
      <xdr:rowOff>166687</xdr:rowOff>
    </xdr:to>
    <xdr:cxnSp macro="">
      <xdr:nvCxnSpPr>
        <xdr:cNvPr id="64" name="Straight Arrow Connector 63"/>
        <xdr:cNvCxnSpPr/>
      </xdr:nvCxnSpPr>
      <xdr:spPr>
        <a:xfrm flipH="1">
          <a:off x="7643812" y="1535906"/>
          <a:ext cx="1309688" cy="15478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779318</xdr:colOff>
      <xdr:row>23</xdr:row>
      <xdr:rowOff>0</xdr:rowOff>
    </xdr:from>
    <xdr:to>
      <xdr:col>8</xdr:col>
      <xdr:colOff>779319</xdr:colOff>
      <xdr:row>23</xdr:row>
      <xdr:rowOff>181841</xdr:rowOff>
    </xdr:to>
    <xdr:cxnSp macro="">
      <xdr:nvCxnSpPr>
        <xdr:cNvPr id="68" name="Straight Arrow Connector 67"/>
        <xdr:cNvCxnSpPr/>
      </xdr:nvCxnSpPr>
      <xdr:spPr>
        <a:xfrm flipH="1">
          <a:off x="8988136" y="1524000"/>
          <a:ext cx="1" cy="1818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809626</xdr:colOff>
      <xdr:row>23</xdr:row>
      <xdr:rowOff>8659</xdr:rowOff>
    </xdr:from>
    <xdr:to>
      <xdr:col>9</xdr:col>
      <xdr:colOff>441614</xdr:colOff>
      <xdr:row>23</xdr:row>
      <xdr:rowOff>155864</xdr:rowOff>
    </xdr:to>
    <xdr:cxnSp macro="">
      <xdr:nvCxnSpPr>
        <xdr:cNvPr id="78" name="Straight Arrow Connector 77"/>
        <xdr:cNvCxnSpPr/>
      </xdr:nvCxnSpPr>
      <xdr:spPr>
        <a:xfrm>
          <a:off x="9018444" y="1532659"/>
          <a:ext cx="1372465" cy="14720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editAs="oneCell">
    <xdr:from>
      <xdr:col>8</xdr:col>
      <xdr:colOff>428625</xdr:colOff>
      <xdr:row>25</xdr:row>
      <xdr:rowOff>87455</xdr:rowOff>
    </xdr:from>
    <xdr:to>
      <xdr:col>15</xdr:col>
      <xdr:colOff>142875</xdr:colOff>
      <xdr:row>41</xdr:row>
      <xdr:rowOff>9525</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695825" y="1801955"/>
          <a:ext cx="3981450" cy="2970070"/>
        </a:xfrm>
        <a:prstGeom prst="rect">
          <a:avLst/>
        </a:prstGeom>
      </xdr:spPr>
    </xdr:pic>
    <xdr:clientData/>
  </xdr:twoCellAnchor>
  <xdr:twoCellAnchor editAs="oneCell">
    <xdr:from>
      <xdr:col>13</xdr:col>
      <xdr:colOff>123967</xdr:colOff>
      <xdr:row>42</xdr:row>
      <xdr:rowOff>44544</xdr:rowOff>
    </xdr:from>
    <xdr:to>
      <xdr:col>21</xdr:col>
      <xdr:colOff>220843</xdr:colOff>
      <xdr:row>61</xdr:row>
      <xdr:rowOff>80963</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017811" y="8045544"/>
          <a:ext cx="4954626" cy="3691638"/>
        </a:xfrm>
        <a:prstGeom prst="rect">
          <a:avLst/>
        </a:prstGeom>
      </xdr:spPr>
    </xdr:pic>
    <xdr:clientData/>
  </xdr:twoCellAnchor>
  <xdr:twoCellAnchor editAs="oneCell">
    <xdr:from>
      <xdr:col>10</xdr:col>
      <xdr:colOff>582707</xdr:colOff>
      <xdr:row>64</xdr:row>
      <xdr:rowOff>12910</xdr:rowOff>
    </xdr:from>
    <xdr:to>
      <xdr:col>18</xdr:col>
      <xdr:colOff>570309</xdr:colOff>
      <xdr:row>82</xdr:row>
      <xdr:rowOff>142875</xdr:rowOff>
    </xdr:to>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11957" y="9156910"/>
          <a:ext cx="4813602" cy="3654215"/>
        </a:xfrm>
        <a:prstGeom prst="rect">
          <a:avLst/>
        </a:prstGeom>
      </xdr:spPr>
    </xdr:pic>
    <xdr:clientData/>
  </xdr:twoCellAnchor>
  <xdr:twoCellAnchor>
    <xdr:from>
      <xdr:col>1</xdr:col>
      <xdr:colOff>246530</xdr:colOff>
      <xdr:row>28</xdr:row>
      <xdr:rowOff>56029</xdr:rowOff>
    </xdr:from>
    <xdr:to>
      <xdr:col>2</xdr:col>
      <xdr:colOff>235324</xdr:colOff>
      <xdr:row>40</xdr:row>
      <xdr:rowOff>100852</xdr:rowOff>
    </xdr:to>
    <xdr:sp macro="" textlink="">
      <xdr:nvSpPr>
        <xdr:cNvPr id="5" name="Down Arrow 4"/>
        <xdr:cNvSpPr/>
      </xdr:nvSpPr>
      <xdr:spPr>
        <a:xfrm>
          <a:off x="246530" y="2342029"/>
          <a:ext cx="593912" cy="2330823"/>
        </a:xfrm>
        <a:prstGeom prst="downArrow">
          <a:avLst/>
        </a:prstGeom>
      </xdr:spPr>
      <xdr:style>
        <a:lnRef idx="1">
          <a:schemeClr val="dk1"/>
        </a:lnRef>
        <a:fillRef idx="3">
          <a:schemeClr val="dk1"/>
        </a:fillRef>
        <a:effectRef idx="2">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197224</xdr:colOff>
      <xdr:row>45</xdr:row>
      <xdr:rowOff>107576</xdr:rowOff>
    </xdr:from>
    <xdr:to>
      <xdr:col>2</xdr:col>
      <xdr:colOff>186018</xdr:colOff>
      <xdr:row>57</xdr:row>
      <xdr:rowOff>152399</xdr:rowOff>
    </xdr:to>
    <xdr:sp macro="" textlink="">
      <xdr:nvSpPr>
        <xdr:cNvPr id="6" name="Down Arrow 5"/>
        <xdr:cNvSpPr/>
      </xdr:nvSpPr>
      <xdr:spPr>
        <a:xfrm>
          <a:off x="197224" y="5632076"/>
          <a:ext cx="593912" cy="2330823"/>
        </a:xfrm>
        <a:prstGeom prst="downArrow">
          <a:avLst/>
        </a:prstGeom>
      </xdr:spPr>
      <xdr:style>
        <a:lnRef idx="1">
          <a:schemeClr val="dk1"/>
        </a:lnRef>
        <a:fillRef idx="3">
          <a:schemeClr val="dk1"/>
        </a:fillRef>
        <a:effectRef idx="2">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271182</xdr:colOff>
      <xdr:row>67</xdr:row>
      <xdr:rowOff>91887</xdr:rowOff>
    </xdr:from>
    <xdr:to>
      <xdr:col>2</xdr:col>
      <xdr:colOff>259976</xdr:colOff>
      <xdr:row>79</xdr:row>
      <xdr:rowOff>136710</xdr:rowOff>
    </xdr:to>
    <xdr:sp macro="" textlink="">
      <xdr:nvSpPr>
        <xdr:cNvPr id="7" name="Down Arrow 6"/>
        <xdr:cNvSpPr/>
      </xdr:nvSpPr>
      <xdr:spPr>
        <a:xfrm>
          <a:off x="271182" y="9807387"/>
          <a:ext cx="593912" cy="2330823"/>
        </a:xfrm>
        <a:prstGeom prst="downArrow">
          <a:avLst/>
        </a:prstGeom>
      </xdr:spPr>
      <xdr:style>
        <a:lnRef idx="1">
          <a:schemeClr val="dk1"/>
        </a:lnRef>
        <a:fillRef idx="3">
          <a:schemeClr val="dk1"/>
        </a:fillRef>
        <a:effectRef idx="2">
          <a:schemeClr val="dk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10</xdr:col>
      <xdr:colOff>571501</xdr:colOff>
      <xdr:row>85</xdr:row>
      <xdr:rowOff>146844</xdr:rowOff>
    </xdr:from>
    <xdr:to>
      <xdr:col>18</xdr:col>
      <xdr:colOff>408540</xdr:colOff>
      <xdr:row>104</xdr:row>
      <xdr:rowOff>7144</xdr:rowOff>
    </xdr:to>
    <xdr:pic>
      <xdr:nvPicPr>
        <xdr:cNvPr id="8" name="Picture 7"/>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36470" y="13291344"/>
          <a:ext cx="4694789" cy="3479800"/>
        </a:xfrm>
        <a:prstGeom prst="rect">
          <a:avLst/>
        </a:prstGeom>
      </xdr:spPr>
    </xdr:pic>
    <xdr:clientData/>
  </xdr:twoCellAnchor>
  <xdr:twoCellAnchor editAs="oneCell">
    <xdr:from>
      <xdr:col>10</xdr:col>
      <xdr:colOff>523103</xdr:colOff>
      <xdr:row>105</xdr:row>
      <xdr:rowOff>107155</xdr:rowOff>
    </xdr:from>
    <xdr:to>
      <xdr:col>18</xdr:col>
      <xdr:colOff>381000</xdr:colOff>
      <xdr:row>123</xdr:row>
      <xdr:rowOff>170063</xdr:rowOff>
    </xdr:to>
    <xdr:pic>
      <xdr:nvPicPr>
        <xdr:cNvPr id="9" name="Picture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988072" y="17061655"/>
          <a:ext cx="4715647" cy="3549058"/>
        </a:xfrm>
        <a:prstGeom prst="rect">
          <a:avLst/>
        </a:prstGeom>
      </xdr:spPr>
    </xdr:pic>
    <xdr:clientData/>
  </xdr:twoCellAnchor>
  <xdr:twoCellAnchor>
    <xdr:from>
      <xdr:col>1</xdr:col>
      <xdr:colOff>292613</xdr:colOff>
      <xdr:row>88</xdr:row>
      <xdr:rowOff>160943</xdr:rowOff>
    </xdr:from>
    <xdr:to>
      <xdr:col>2</xdr:col>
      <xdr:colOff>281407</xdr:colOff>
      <xdr:row>101</xdr:row>
      <xdr:rowOff>15266</xdr:rowOff>
    </xdr:to>
    <xdr:sp macro="" textlink="">
      <xdr:nvSpPr>
        <xdr:cNvPr id="10" name="Down Arrow 9"/>
        <xdr:cNvSpPr/>
      </xdr:nvSpPr>
      <xdr:spPr>
        <a:xfrm>
          <a:off x="292613" y="13876943"/>
          <a:ext cx="596013" cy="2330823"/>
        </a:xfrm>
        <a:prstGeom prst="downArrow">
          <a:avLst/>
        </a:prstGeom>
      </xdr:spPr>
      <xdr:style>
        <a:lnRef idx="1">
          <a:schemeClr val="dk1"/>
        </a:lnRef>
        <a:fillRef idx="3">
          <a:schemeClr val="dk1"/>
        </a:fillRef>
        <a:effectRef idx="2">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290232</xdr:colOff>
      <xdr:row>109</xdr:row>
      <xdr:rowOff>99030</xdr:rowOff>
    </xdr:from>
    <xdr:to>
      <xdr:col>2</xdr:col>
      <xdr:colOff>279026</xdr:colOff>
      <xdr:row>121</xdr:row>
      <xdr:rowOff>143853</xdr:rowOff>
    </xdr:to>
    <xdr:sp macro="" textlink="">
      <xdr:nvSpPr>
        <xdr:cNvPr id="11" name="Down Arrow 10"/>
        <xdr:cNvSpPr/>
      </xdr:nvSpPr>
      <xdr:spPr>
        <a:xfrm>
          <a:off x="290232" y="17815530"/>
          <a:ext cx="596013" cy="2330823"/>
        </a:xfrm>
        <a:prstGeom prst="downArrow">
          <a:avLst/>
        </a:prstGeom>
      </xdr:spPr>
      <xdr:style>
        <a:lnRef idx="1">
          <a:schemeClr val="dk1"/>
        </a:lnRef>
        <a:fillRef idx="3">
          <a:schemeClr val="dk1"/>
        </a:fillRef>
        <a:effectRef idx="2">
          <a:schemeClr val="dk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12</xdr:col>
      <xdr:colOff>240507</xdr:colOff>
      <xdr:row>125</xdr:row>
      <xdr:rowOff>71618</xdr:rowOff>
    </xdr:from>
    <xdr:to>
      <xdr:col>20</xdr:col>
      <xdr:colOff>226218</xdr:colOff>
      <xdr:row>144</xdr:row>
      <xdr:rowOff>57150</xdr:rowOff>
    </xdr:to>
    <xdr:pic>
      <xdr:nvPicPr>
        <xdr:cNvPr id="12" name="Picture 11"/>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946107" y="20836118"/>
          <a:ext cx="4862511" cy="3643132"/>
        </a:xfrm>
        <a:prstGeom prst="rect">
          <a:avLst/>
        </a:prstGeom>
      </xdr:spPr>
    </xdr:pic>
    <xdr:clientData/>
  </xdr:twoCellAnchor>
  <xdr:twoCellAnchor editAs="oneCell">
    <xdr:from>
      <xdr:col>12</xdr:col>
      <xdr:colOff>301851</xdr:colOff>
      <xdr:row>146</xdr:row>
      <xdr:rowOff>154779</xdr:rowOff>
    </xdr:from>
    <xdr:to>
      <xdr:col>24</xdr:col>
      <xdr:colOff>357187</xdr:colOff>
      <xdr:row>175</xdr:row>
      <xdr:rowOff>145764</xdr:rowOff>
    </xdr:to>
    <xdr:pic>
      <xdr:nvPicPr>
        <xdr:cNvPr id="13" name="Picture 12"/>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7588476" y="28193998"/>
          <a:ext cx="7341961" cy="5515485"/>
        </a:xfrm>
        <a:prstGeom prst="rect">
          <a:avLst/>
        </a:prstGeom>
      </xdr:spPr>
    </xdr:pic>
    <xdr:clientData/>
  </xdr:twoCellAnchor>
  <xdr:twoCellAnchor>
    <xdr:from>
      <xdr:col>1</xdr:col>
      <xdr:colOff>216413</xdr:colOff>
      <xdr:row>130</xdr:row>
      <xdr:rowOff>108555</xdr:rowOff>
    </xdr:from>
    <xdr:to>
      <xdr:col>2</xdr:col>
      <xdr:colOff>205207</xdr:colOff>
      <xdr:row>142</xdr:row>
      <xdr:rowOff>153378</xdr:rowOff>
    </xdr:to>
    <xdr:sp macro="" textlink="">
      <xdr:nvSpPr>
        <xdr:cNvPr id="14" name="Down Arrow 13"/>
        <xdr:cNvSpPr/>
      </xdr:nvSpPr>
      <xdr:spPr>
        <a:xfrm>
          <a:off x="216413" y="21825555"/>
          <a:ext cx="596013" cy="2330823"/>
        </a:xfrm>
        <a:prstGeom prst="downArrow">
          <a:avLst/>
        </a:prstGeom>
      </xdr:spPr>
      <xdr:style>
        <a:lnRef idx="1">
          <a:schemeClr val="dk1"/>
        </a:lnRef>
        <a:fillRef idx="3">
          <a:schemeClr val="dk1"/>
        </a:fillRef>
        <a:effectRef idx="2">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55849</xdr:colOff>
      <xdr:row>150</xdr:row>
      <xdr:rowOff>97669</xdr:rowOff>
    </xdr:from>
    <xdr:to>
      <xdr:col>2</xdr:col>
      <xdr:colOff>44643</xdr:colOff>
      <xdr:row>162</xdr:row>
      <xdr:rowOff>142492</xdr:rowOff>
    </xdr:to>
    <xdr:sp macro="" textlink="">
      <xdr:nvSpPr>
        <xdr:cNvPr id="15" name="Down Arrow 14"/>
        <xdr:cNvSpPr/>
      </xdr:nvSpPr>
      <xdr:spPr>
        <a:xfrm>
          <a:off x="55849" y="25624669"/>
          <a:ext cx="601115" cy="2330823"/>
        </a:xfrm>
        <a:prstGeom prst="downArrow">
          <a:avLst/>
        </a:prstGeom>
      </xdr:spPr>
      <xdr:style>
        <a:lnRef idx="1">
          <a:schemeClr val="dk1"/>
        </a:lnRef>
        <a:fillRef idx="3">
          <a:schemeClr val="dk1"/>
        </a:fillRef>
        <a:effectRef idx="2">
          <a:schemeClr val="dk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10</xdr:col>
      <xdr:colOff>214993</xdr:colOff>
      <xdr:row>170</xdr:row>
      <xdr:rowOff>34706</xdr:rowOff>
    </xdr:from>
    <xdr:to>
      <xdr:col>21</xdr:col>
      <xdr:colOff>576943</xdr:colOff>
      <xdr:row>198</xdr:row>
      <xdr:rowOff>21771</xdr:rowOff>
    </xdr:to>
    <xdr:pic>
      <xdr:nvPicPr>
        <xdr:cNvPr id="16" name="Picture 15"/>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338207" y="32651027"/>
          <a:ext cx="7097486" cy="5321065"/>
        </a:xfrm>
        <a:prstGeom prst="rect">
          <a:avLst/>
        </a:prstGeom>
      </xdr:spPr>
    </xdr:pic>
    <xdr:clientData/>
  </xdr:twoCellAnchor>
  <xdr:twoCellAnchor editAs="oneCell">
    <xdr:from>
      <xdr:col>8</xdr:col>
      <xdr:colOff>54430</xdr:colOff>
      <xdr:row>4</xdr:row>
      <xdr:rowOff>97363</xdr:rowOff>
    </xdr:from>
    <xdr:to>
      <xdr:col>15</xdr:col>
      <xdr:colOff>242208</xdr:colOff>
      <xdr:row>22</xdr:row>
      <xdr:rowOff>27213</xdr:rowOff>
    </xdr:to>
    <xdr:pic>
      <xdr:nvPicPr>
        <xdr:cNvPr id="17" name="Picture 1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931230" y="859363"/>
          <a:ext cx="4454978" cy="3358850"/>
        </a:xfrm>
        <a:prstGeom prst="rect">
          <a:avLst/>
        </a:prstGeom>
      </xdr:spPr>
    </xdr:pic>
    <xdr:clientData/>
  </xdr:twoCellAnchor>
  <xdr:twoCellAnchor>
    <xdr:from>
      <xdr:col>0</xdr:col>
      <xdr:colOff>598714</xdr:colOff>
      <xdr:row>172</xdr:row>
      <xdr:rowOff>81643</xdr:rowOff>
    </xdr:from>
    <xdr:to>
      <xdr:col>1</xdr:col>
      <xdr:colOff>587509</xdr:colOff>
      <xdr:row>184</xdr:row>
      <xdr:rowOff>126466</xdr:rowOff>
    </xdr:to>
    <xdr:sp macro="" textlink="">
      <xdr:nvSpPr>
        <xdr:cNvPr id="18" name="Down Arrow 17"/>
        <xdr:cNvSpPr/>
      </xdr:nvSpPr>
      <xdr:spPr>
        <a:xfrm>
          <a:off x="598714" y="33078964"/>
          <a:ext cx="601116" cy="2330823"/>
        </a:xfrm>
        <a:prstGeom prst="downArrow">
          <a:avLst/>
        </a:prstGeom>
      </xdr:spPr>
      <xdr:style>
        <a:lnRef idx="1">
          <a:schemeClr val="dk1"/>
        </a:lnRef>
        <a:fillRef idx="3">
          <a:schemeClr val="dk1"/>
        </a:fillRef>
        <a:effectRef idx="2">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503464</xdr:colOff>
      <xdr:row>199</xdr:row>
      <xdr:rowOff>179614</xdr:rowOff>
    </xdr:from>
    <xdr:to>
      <xdr:col>1</xdr:col>
      <xdr:colOff>492259</xdr:colOff>
      <xdr:row>212</xdr:row>
      <xdr:rowOff>33937</xdr:rowOff>
    </xdr:to>
    <xdr:sp macro="" textlink="">
      <xdr:nvSpPr>
        <xdr:cNvPr id="19" name="Down Arrow 18"/>
        <xdr:cNvSpPr/>
      </xdr:nvSpPr>
      <xdr:spPr>
        <a:xfrm>
          <a:off x="503464" y="38317714"/>
          <a:ext cx="598395" cy="2330823"/>
        </a:xfrm>
        <a:prstGeom prst="downArrow">
          <a:avLst/>
        </a:prstGeom>
      </xdr:spPr>
      <xdr:style>
        <a:lnRef idx="1">
          <a:schemeClr val="dk1"/>
        </a:lnRef>
        <a:fillRef idx="3">
          <a:schemeClr val="dk1"/>
        </a:fillRef>
        <a:effectRef idx="2">
          <a:schemeClr val="dk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11</xdr:col>
      <xdr:colOff>342900</xdr:colOff>
      <xdr:row>210</xdr:row>
      <xdr:rowOff>152401</xdr:rowOff>
    </xdr:from>
    <xdr:to>
      <xdr:col>22</xdr:col>
      <xdr:colOff>314325</xdr:colOff>
      <xdr:row>237</xdr:row>
      <xdr:rowOff>41873</xdr:rowOff>
    </xdr:to>
    <xdr:pic>
      <xdr:nvPicPr>
        <xdr:cNvPr id="20" name="Picture 19"/>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048500" y="40386001"/>
          <a:ext cx="6677025" cy="5032972"/>
        </a:xfrm>
        <a:prstGeom prst="rect">
          <a:avLst/>
        </a:prstGeom>
      </xdr:spPr>
    </xdr:pic>
    <xdr:clientData/>
  </xdr:twoCellAnchor>
  <xdr:twoCellAnchor editAs="oneCell">
    <xdr:from>
      <xdr:col>10</xdr:col>
      <xdr:colOff>133350</xdr:colOff>
      <xdr:row>239</xdr:row>
      <xdr:rowOff>114300</xdr:rowOff>
    </xdr:from>
    <xdr:to>
      <xdr:col>23</xdr:col>
      <xdr:colOff>428625</xdr:colOff>
      <xdr:row>272</xdr:row>
      <xdr:rowOff>9525</xdr:rowOff>
    </xdr:to>
    <xdr:pic>
      <xdr:nvPicPr>
        <xdr:cNvPr id="21" name="Picture 20"/>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229350" y="45872400"/>
          <a:ext cx="8220075" cy="61817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8</xdr:col>
      <xdr:colOff>59531</xdr:colOff>
      <xdr:row>50</xdr:row>
      <xdr:rowOff>19049</xdr:rowOff>
    </xdr:from>
    <xdr:to>
      <xdr:col>16</xdr:col>
      <xdr:colOff>276225</xdr:colOff>
      <xdr:row>70</xdr:row>
      <xdr:rowOff>16037</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26906" y="9544049"/>
          <a:ext cx="5042694" cy="380698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3</xdr:col>
      <xdr:colOff>402167</xdr:colOff>
      <xdr:row>24</xdr:row>
      <xdr:rowOff>169333</xdr:rowOff>
    </xdr:from>
    <xdr:to>
      <xdr:col>4</xdr:col>
      <xdr:colOff>582084</xdr:colOff>
      <xdr:row>26</xdr:row>
      <xdr:rowOff>21167</xdr:rowOff>
    </xdr:to>
    <xdr:sp macro="" textlink="">
      <xdr:nvSpPr>
        <xdr:cNvPr id="2" name="Right Arrow 1"/>
        <xdr:cNvSpPr/>
      </xdr:nvSpPr>
      <xdr:spPr>
        <a:xfrm>
          <a:off x="3460750" y="4741333"/>
          <a:ext cx="740834" cy="232834"/>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395818</xdr:colOff>
      <xdr:row>26</xdr:row>
      <xdr:rowOff>184152</xdr:rowOff>
    </xdr:from>
    <xdr:to>
      <xdr:col>4</xdr:col>
      <xdr:colOff>575735</xdr:colOff>
      <xdr:row>28</xdr:row>
      <xdr:rowOff>35986</xdr:rowOff>
    </xdr:to>
    <xdr:sp macro="" textlink="">
      <xdr:nvSpPr>
        <xdr:cNvPr id="3" name="Right Arrow 2"/>
        <xdr:cNvSpPr/>
      </xdr:nvSpPr>
      <xdr:spPr>
        <a:xfrm>
          <a:off x="3454401" y="5137152"/>
          <a:ext cx="740834" cy="232834"/>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378886</xdr:colOff>
      <xdr:row>28</xdr:row>
      <xdr:rowOff>167219</xdr:rowOff>
    </xdr:from>
    <xdr:to>
      <xdr:col>4</xdr:col>
      <xdr:colOff>558803</xdr:colOff>
      <xdr:row>30</xdr:row>
      <xdr:rowOff>19053</xdr:rowOff>
    </xdr:to>
    <xdr:sp macro="" textlink="">
      <xdr:nvSpPr>
        <xdr:cNvPr id="4" name="Right Arrow 3"/>
        <xdr:cNvSpPr/>
      </xdr:nvSpPr>
      <xdr:spPr>
        <a:xfrm>
          <a:off x="3437469" y="5501219"/>
          <a:ext cx="740834" cy="232834"/>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26</xdr:col>
      <xdr:colOff>411288</xdr:colOff>
      <xdr:row>0</xdr:row>
      <xdr:rowOff>37828</xdr:rowOff>
    </xdr:from>
    <xdr:to>
      <xdr:col>34</xdr:col>
      <xdr:colOff>449387</xdr:colOff>
      <xdr:row>19</xdr:row>
      <xdr:rowOff>96028</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804871" y="37828"/>
          <a:ext cx="4948766" cy="3677700"/>
        </a:xfrm>
        <a:prstGeom prst="rect">
          <a:avLst/>
        </a:prstGeom>
      </xdr:spPr>
    </xdr:pic>
    <xdr:clientData/>
  </xdr:twoCellAnchor>
  <xdr:twoCellAnchor>
    <xdr:from>
      <xdr:col>15</xdr:col>
      <xdr:colOff>313765</xdr:colOff>
      <xdr:row>21</xdr:row>
      <xdr:rowOff>0</xdr:rowOff>
    </xdr:from>
    <xdr:to>
      <xdr:col>17</xdr:col>
      <xdr:colOff>66675</xdr:colOff>
      <xdr:row>21</xdr:row>
      <xdr:rowOff>0</xdr:rowOff>
    </xdr:to>
    <xdr:cxnSp macro="">
      <xdr:nvCxnSpPr>
        <xdr:cNvPr id="4" name="Straight Arrow Connector 3"/>
        <xdr:cNvCxnSpPr/>
      </xdr:nvCxnSpPr>
      <xdr:spPr>
        <a:xfrm>
          <a:off x="9911603" y="4000500"/>
          <a:ext cx="974351" cy="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15</xdr:col>
      <xdr:colOff>311898</xdr:colOff>
      <xdr:row>20</xdr:row>
      <xdr:rowOff>13447</xdr:rowOff>
    </xdr:from>
    <xdr:to>
      <xdr:col>15</xdr:col>
      <xdr:colOff>313765</xdr:colOff>
      <xdr:row>21</xdr:row>
      <xdr:rowOff>5603</xdr:rowOff>
    </xdr:to>
    <xdr:cxnSp macro="">
      <xdr:nvCxnSpPr>
        <xdr:cNvPr id="6" name="Straight Connector 5"/>
        <xdr:cNvCxnSpPr/>
      </xdr:nvCxnSpPr>
      <xdr:spPr>
        <a:xfrm>
          <a:off x="9909736" y="3823447"/>
          <a:ext cx="1867" cy="18265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291353</xdr:colOff>
      <xdr:row>22</xdr:row>
      <xdr:rowOff>184897</xdr:rowOff>
    </xdr:from>
    <xdr:to>
      <xdr:col>17</xdr:col>
      <xdr:colOff>84045</xdr:colOff>
      <xdr:row>22</xdr:row>
      <xdr:rowOff>184897</xdr:rowOff>
    </xdr:to>
    <xdr:cxnSp macro="">
      <xdr:nvCxnSpPr>
        <xdr:cNvPr id="10" name="Straight Arrow Connector 9"/>
        <xdr:cNvCxnSpPr/>
      </xdr:nvCxnSpPr>
      <xdr:spPr>
        <a:xfrm>
          <a:off x="8667750" y="4375897"/>
          <a:ext cx="2235574" cy="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290607</xdr:colOff>
      <xdr:row>20</xdr:row>
      <xdr:rowOff>3362</xdr:rowOff>
    </xdr:from>
    <xdr:to>
      <xdr:col>13</xdr:col>
      <xdr:colOff>291353</xdr:colOff>
      <xdr:row>22</xdr:row>
      <xdr:rowOff>184897</xdr:rowOff>
    </xdr:to>
    <xdr:cxnSp macro="">
      <xdr:nvCxnSpPr>
        <xdr:cNvPr id="12" name="Straight Connector 11"/>
        <xdr:cNvCxnSpPr/>
      </xdr:nvCxnSpPr>
      <xdr:spPr>
        <a:xfrm>
          <a:off x="8667004" y="3813362"/>
          <a:ext cx="746" cy="56253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wsDr>
</file>

<file path=xl/drawings/drawing14.xml><?xml version="1.0" encoding="utf-8"?>
<xdr:wsDr xmlns:xdr="http://schemas.openxmlformats.org/drawingml/2006/spreadsheetDrawing" xmlns:a="http://schemas.openxmlformats.org/drawingml/2006/main">
  <xdr:twoCellAnchor editAs="oneCell">
    <xdr:from>
      <xdr:col>47</xdr:col>
      <xdr:colOff>5147</xdr:colOff>
      <xdr:row>4</xdr:row>
      <xdr:rowOff>35454</xdr:rowOff>
    </xdr:from>
    <xdr:to>
      <xdr:col>55</xdr:col>
      <xdr:colOff>524668</xdr:colOff>
      <xdr:row>25</xdr:row>
      <xdr:rowOff>35454</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568366" y="797454"/>
          <a:ext cx="5377271" cy="4000500"/>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523875</xdr:colOff>
          <xdr:row>29</xdr:row>
          <xdr:rowOff>0</xdr:rowOff>
        </xdr:from>
        <xdr:to>
          <xdr:col>22</xdr:col>
          <xdr:colOff>581025</xdr:colOff>
          <xdr:row>67</xdr:row>
          <xdr:rowOff>133350</xdr:rowOff>
        </xdr:to>
        <xdr:sp macro="" textlink="">
          <xdr:nvSpPr>
            <xdr:cNvPr id="13317" name="Object 5" hidden="1">
              <a:extLst>
                <a:ext uri="{63B3BB69-23CF-44E3-9099-C40C66FF867C}">
                  <a14:compatExt spid="_x0000_s1331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8</xdr:col>
          <xdr:colOff>219075</xdr:colOff>
          <xdr:row>39</xdr:row>
          <xdr:rowOff>38100</xdr:rowOff>
        </xdr:from>
        <xdr:to>
          <xdr:col>11</xdr:col>
          <xdr:colOff>419100</xdr:colOff>
          <xdr:row>46</xdr:row>
          <xdr:rowOff>142875</xdr:rowOff>
        </xdr:to>
        <xdr:sp macro="" textlink="">
          <xdr:nvSpPr>
            <xdr:cNvPr id="13318" name="Object 6" hidden="1">
              <a:extLst>
                <a:ext uri="{63B3BB69-23CF-44E3-9099-C40C66FF867C}">
                  <a14:compatExt spid="_x0000_s1331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xdr:col>
          <xdr:colOff>361950</xdr:colOff>
          <xdr:row>66</xdr:row>
          <xdr:rowOff>171450</xdr:rowOff>
        </xdr:from>
        <xdr:to>
          <xdr:col>8</xdr:col>
          <xdr:colOff>228600</xdr:colOff>
          <xdr:row>98</xdr:row>
          <xdr:rowOff>180975</xdr:rowOff>
        </xdr:to>
        <xdr:sp macro="" textlink="">
          <xdr:nvSpPr>
            <xdr:cNvPr id="13319" name="Object 7" hidden="1">
              <a:extLst>
                <a:ext uri="{63B3BB69-23CF-44E3-9099-C40C66FF867C}">
                  <a14:compatExt spid="_x0000_s1331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12</xdr:col>
          <xdr:colOff>600075</xdr:colOff>
          <xdr:row>78</xdr:row>
          <xdr:rowOff>66675</xdr:rowOff>
        </xdr:from>
        <xdr:to>
          <xdr:col>16</xdr:col>
          <xdr:colOff>257175</xdr:colOff>
          <xdr:row>99</xdr:row>
          <xdr:rowOff>76200</xdr:rowOff>
        </xdr:to>
        <xdr:sp macro="" textlink="">
          <xdr:nvSpPr>
            <xdr:cNvPr id="13320" name="Object 8" hidden="1">
              <a:extLst>
                <a:ext uri="{63B3BB69-23CF-44E3-9099-C40C66FF867C}">
                  <a14:compatExt spid="_x0000_s1332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2</xdr:col>
          <xdr:colOff>371475</xdr:colOff>
          <xdr:row>32</xdr:row>
          <xdr:rowOff>57150</xdr:rowOff>
        </xdr:from>
        <xdr:to>
          <xdr:col>7</xdr:col>
          <xdr:colOff>200025</xdr:colOff>
          <xdr:row>61</xdr:row>
          <xdr:rowOff>28575</xdr:rowOff>
        </xdr:to>
        <xdr:sp macro="" textlink="">
          <xdr:nvSpPr>
            <xdr:cNvPr id="13321" name="Object 9" hidden="1">
              <a:extLst>
                <a:ext uri="{63B3BB69-23CF-44E3-9099-C40C66FF867C}">
                  <a14:compatExt spid="_x0000_s1332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wsDr>
</file>

<file path=xl/drawings/drawing15.xml><?xml version="1.0" encoding="utf-8"?>
<xdr:wsDr xmlns:xdr="http://schemas.openxmlformats.org/drawingml/2006/spreadsheetDrawing" xmlns:a="http://schemas.openxmlformats.org/drawingml/2006/main">
  <xdr:twoCellAnchor>
    <xdr:from>
      <xdr:col>5</xdr:col>
      <xdr:colOff>27214</xdr:colOff>
      <xdr:row>4</xdr:row>
      <xdr:rowOff>13606</xdr:rowOff>
    </xdr:from>
    <xdr:to>
      <xdr:col>23</xdr:col>
      <xdr:colOff>13608</xdr:colOff>
      <xdr:row>4</xdr:row>
      <xdr:rowOff>13607</xdr:rowOff>
    </xdr:to>
    <xdr:cxnSp macro="">
      <xdr:nvCxnSpPr>
        <xdr:cNvPr id="10" name="Straight Connector 9"/>
        <xdr:cNvCxnSpPr/>
      </xdr:nvCxnSpPr>
      <xdr:spPr>
        <a:xfrm flipV="1">
          <a:off x="3088821" y="775606"/>
          <a:ext cx="11008180" cy="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0</xdr:colOff>
      <xdr:row>4</xdr:row>
      <xdr:rowOff>25977</xdr:rowOff>
    </xdr:from>
    <xdr:to>
      <xdr:col>5</xdr:col>
      <xdr:colOff>8659</xdr:colOff>
      <xdr:row>5</xdr:row>
      <xdr:rowOff>181841</xdr:rowOff>
    </xdr:to>
    <xdr:cxnSp macro="">
      <xdr:nvCxnSpPr>
        <xdr:cNvPr id="14" name="Straight Arrow Connector 13"/>
        <xdr:cNvCxnSpPr/>
      </xdr:nvCxnSpPr>
      <xdr:spPr>
        <a:xfrm flipH="1">
          <a:off x="3030682" y="787977"/>
          <a:ext cx="8659" cy="34636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5195</xdr:colOff>
      <xdr:row>4</xdr:row>
      <xdr:rowOff>13855</xdr:rowOff>
    </xdr:from>
    <xdr:to>
      <xdr:col>8</xdr:col>
      <xdr:colOff>13854</xdr:colOff>
      <xdr:row>5</xdr:row>
      <xdr:rowOff>169719</xdr:rowOff>
    </xdr:to>
    <xdr:cxnSp macro="">
      <xdr:nvCxnSpPr>
        <xdr:cNvPr id="15" name="Straight Arrow Connector 14"/>
        <xdr:cNvCxnSpPr/>
      </xdr:nvCxnSpPr>
      <xdr:spPr>
        <a:xfrm flipH="1">
          <a:off x="4854286" y="775855"/>
          <a:ext cx="8659" cy="34636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1732</xdr:colOff>
      <xdr:row>4</xdr:row>
      <xdr:rowOff>27709</xdr:rowOff>
    </xdr:from>
    <xdr:to>
      <xdr:col>11</xdr:col>
      <xdr:colOff>10391</xdr:colOff>
      <xdr:row>5</xdr:row>
      <xdr:rowOff>183573</xdr:rowOff>
    </xdr:to>
    <xdr:cxnSp macro="">
      <xdr:nvCxnSpPr>
        <xdr:cNvPr id="16" name="Straight Arrow Connector 15"/>
        <xdr:cNvCxnSpPr/>
      </xdr:nvCxnSpPr>
      <xdr:spPr>
        <a:xfrm flipH="1">
          <a:off x="6669232" y="789709"/>
          <a:ext cx="8659" cy="34636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16</xdr:col>
      <xdr:colOff>604405</xdr:colOff>
      <xdr:row>4</xdr:row>
      <xdr:rowOff>24245</xdr:rowOff>
    </xdr:from>
    <xdr:to>
      <xdr:col>17</xdr:col>
      <xdr:colOff>6928</xdr:colOff>
      <xdr:row>5</xdr:row>
      <xdr:rowOff>180109</xdr:rowOff>
    </xdr:to>
    <xdr:cxnSp macro="">
      <xdr:nvCxnSpPr>
        <xdr:cNvPr id="17" name="Straight Arrow Connector 16"/>
        <xdr:cNvCxnSpPr/>
      </xdr:nvCxnSpPr>
      <xdr:spPr>
        <a:xfrm flipH="1">
          <a:off x="10302587" y="786245"/>
          <a:ext cx="8659" cy="34636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23</xdr:col>
      <xdr:colOff>12123</xdr:colOff>
      <xdr:row>4</xdr:row>
      <xdr:rowOff>29441</xdr:rowOff>
    </xdr:from>
    <xdr:to>
      <xdr:col>23</xdr:col>
      <xdr:colOff>20782</xdr:colOff>
      <xdr:row>5</xdr:row>
      <xdr:rowOff>185305</xdr:rowOff>
    </xdr:to>
    <xdr:cxnSp macro="">
      <xdr:nvCxnSpPr>
        <xdr:cNvPr id="18" name="Straight Arrow Connector 17"/>
        <xdr:cNvCxnSpPr/>
      </xdr:nvCxnSpPr>
      <xdr:spPr>
        <a:xfrm flipH="1">
          <a:off x="13953259" y="791441"/>
          <a:ext cx="8659" cy="34636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19</xdr:col>
      <xdr:colOff>602673</xdr:colOff>
      <xdr:row>4</xdr:row>
      <xdr:rowOff>13855</xdr:rowOff>
    </xdr:from>
    <xdr:to>
      <xdr:col>20</xdr:col>
      <xdr:colOff>5196</xdr:colOff>
      <xdr:row>5</xdr:row>
      <xdr:rowOff>169719</xdr:rowOff>
    </xdr:to>
    <xdr:cxnSp macro="">
      <xdr:nvCxnSpPr>
        <xdr:cNvPr id="20" name="Straight Arrow Connector 19"/>
        <xdr:cNvCxnSpPr/>
      </xdr:nvCxnSpPr>
      <xdr:spPr>
        <a:xfrm flipH="1">
          <a:off x="12119264" y="775855"/>
          <a:ext cx="8659" cy="34636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603250</xdr:colOff>
      <xdr:row>10</xdr:row>
      <xdr:rowOff>10583</xdr:rowOff>
    </xdr:from>
    <xdr:to>
      <xdr:col>23</xdr:col>
      <xdr:colOff>10583</xdr:colOff>
      <xdr:row>10</xdr:row>
      <xdr:rowOff>21167</xdr:rowOff>
    </xdr:to>
    <xdr:cxnSp macro="">
      <xdr:nvCxnSpPr>
        <xdr:cNvPr id="22" name="Straight Connector 21"/>
        <xdr:cNvCxnSpPr/>
      </xdr:nvCxnSpPr>
      <xdr:spPr>
        <a:xfrm flipV="1">
          <a:off x="4900083" y="1915583"/>
          <a:ext cx="9228667" cy="1058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607483</xdr:colOff>
      <xdr:row>14</xdr:row>
      <xdr:rowOff>184149</xdr:rowOff>
    </xdr:from>
    <xdr:to>
      <xdr:col>23</xdr:col>
      <xdr:colOff>14816</xdr:colOff>
      <xdr:row>15</xdr:row>
      <xdr:rowOff>4233</xdr:rowOff>
    </xdr:to>
    <xdr:cxnSp macro="">
      <xdr:nvCxnSpPr>
        <xdr:cNvPr id="26" name="Straight Connector 25"/>
        <xdr:cNvCxnSpPr/>
      </xdr:nvCxnSpPr>
      <xdr:spPr>
        <a:xfrm flipV="1">
          <a:off x="4904316" y="2851149"/>
          <a:ext cx="9228667" cy="1058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601133</xdr:colOff>
      <xdr:row>20</xdr:row>
      <xdr:rowOff>8465</xdr:rowOff>
    </xdr:from>
    <xdr:to>
      <xdr:col>23</xdr:col>
      <xdr:colOff>8466</xdr:colOff>
      <xdr:row>20</xdr:row>
      <xdr:rowOff>19049</xdr:rowOff>
    </xdr:to>
    <xdr:cxnSp macro="">
      <xdr:nvCxnSpPr>
        <xdr:cNvPr id="27" name="Straight Connector 26"/>
        <xdr:cNvCxnSpPr/>
      </xdr:nvCxnSpPr>
      <xdr:spPr>
        <a:xfrm flipV="1">
          <a:off x="4897966" y="3818465"/>
          <a:ext cx="9228667" cy="1058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23812</xdr:colOff>
      <xdr:row>28</xdr:row>
      <xdr:rowOff>0</xdr:rowOff>
    </xdr:from>
    <xdr:to>
      <xdr:col>10</xdr:col>
      <xdr:colOff>-1</xdr:colOff>
      <xdr:row>28</xdr:row>
      <xdr:rowOff>0</xdr:rowOff>
    </xdr:to>
    <xdr:cxnSp macro="">
      <xdr:nvCxnSpPr>
        <xdr:cNvPr id="28" name="Straight Connector 27"/>
        <xdr:cNvCxnSpPr/>
      </xdr:nvCxnSpPr>
      <xdr:spPr>
        <a:xfrm>
          <a:off x="4881562" y="5334000"/>
          <a:ext cx="1190625"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591344</xdr:colOff>
      <xdr:row>8</xdr:row>
      <xdr:rowOff>11906</xdr:rowOff>
    </xdr:from>
    <xdr:to>
      <xdr:col>8</xdr:col>
      <xdr:colOff>11906</xdr:colOff>
      <xdr:row>27</xdr:row>
      <xdr:rowOff>178593</xdr:rowOff>
    </xdr:to>
    <xdr:cxnSp macro="">
      <xdr:nvCxnSpPr>
        <xdr:cNvPr id="32" name="Straight Connector 31"/>
        <xdr:cNvCxnSpPr/>
      </xdr:nvCxnSpPr>
      <xdr:spPr>
        <a:xfrm>
          <a:off x="4841875" y="1535906"/>
          <a:ext cx="27781" cy="378618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0</xdr:colOff>
      <xdr:row>10</xdr:row>
      <xdr:rowOff>21167</xdr:rowOff>
    </xdr:from>
    <xdr:to>
      <xdr:col>11</xdr:col>
      <xdr:colOff>10583</xdr:colOff>
      <xdr:row>11</xdr:row>
      <xdr:rowOff>169333</xdr:rowOff>
    </xdr:to>
    <xdr:cxnSp macro="">
      <xdr:nvCxnSpPr>
        <xdr:cNvPr id="35" name="Straight Arrow Connector 34"/>
        <xdr:cNvCxnSpPr/>
      </xdr:nvCxnSpPr>
      <xdr:spPr>
        <a:xfrm flipH="1">
          <a:off x="6752167" y="1926167"/>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14</xdr:col>
      <xdr:colOff>4233</xdr:colOff>
      <xdr:row>10</xdr:row>
      <xdr:rowOff>25401</xdr:rowOff>
    </xdr:from>
    <xdr:to>
      <xdr:col>14</xdr:col>
      <xdr:colOff>14816</xdr:colOff>
      <xdr:row>11</xdr:row>
      <xdr:rowOff>173567</xdr:rowOff>
    </xdr:to>
    <xdr:cxnSp macro="">
      <xdr:nvCxnSpPr>
        <xdr:cNvPr id="36" name="Straight Arrow Connector 35"/>
        <xdr:cNvCxnSpPr/>
      </xdr:nvCxnSpPr>
      <xdr:spPr>
        <a:xfrm flipH="1">
          <a:off x="8597900" y="1930401"/>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16</xdr:col>
      <xdr:colOff>590550</xdr:colOff>
      <xdr:row>10</xdr:row>
      <xdr:rowOff>29635</xdr:rowOff>
    </xdr:from>
    <xdr:to>
      <xdr:col>16</xdr:col>
      <xdr:colOff>601133</xdr:colOff>
      <xdr:row>11</xdr:row>
      <xdr:rowOff>177801</xdr:rowOff>
    </xdr:to>
    <xdr:cxnSp macro="">
      <xdr:nvCxnSpPr>
        <xdr:cNvPr id="37" name="Straight Arrow Connector 36"/>
        <xdr:cNvCxnSpPr/>
      </xdr:nvCxnSpPr>
      <xdr:spPr>
        <a:xfrm flipH="1">
          <a:off x="10411883" y="1934635"/>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20</xdr:col>
      <xdr:colOff>12700</xdr:colOff>
      <xdr:row>10</xdr:row>
      <xdr:rowOff>33869</xdr:rowOff>
    </xdr:from>
    <xdr:to>
      <xdr:col>20</xdr:col>
      <xdr:colOff>23283</xdr:colOff>
      <xdr:row>11</xdr:row>
      <xdr:rowOff>182035</xdr:rowOff>
    </xdr:to>
    <xdr:cxnSp macro="">
      <xdr:nvCxnSpPr>
        <xdr:cNvPr id="38" name="Straight Arrow Connector 37"/>
        <xdr:cNvCxnSpPr/>
      </xdr:nvCxnSpPr>
      <xdr:spPr>
        <a:xfrm flipH="1">
          <a:off x="12289367" y="1938869"/>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22</xdr:col>
      <xdr:colOff>609601</xdr:colOff>
      <xdr:row>9</xdr:row>
      <xdr:rowOff>186269</xdr:rowOff>
    </xdr:from>
    <xdr:to>
      <xdr:col>23</xdr:col>
      <xdr:colOff>6350</xdr:colOff>
      <xdr:row>11</xdr:row>
      <xdr:rowOff>143935</xdr:rowOff>
    </xdr:to>
    <xdr:cxnSp macro="">
      <xdr:nvCxnSpPr>
        <xdr:cNvPr id="39" name="Straight Arrow Connector 38"/>
        <xdr:cNvCxnSpPr/>
      </xdr:nvCxnSpPr>
      <xdr:spPr>
        <a:xfrm flipH="1">
          <a:off x="14113934" y="1900769"/>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23</xdr:col>
      <xdr:colOff>0</xdr:colOff>
      <xdr:row>14</xdr:row>
      <xdr:rowOff>179919</xdr:rowOff>
    </xdr:from>
    <xdr:to>
      <xdr:col>23</xdr:col>
      <xdr:colOff>10583</xdr:colOff>
      <xdr:row>16</xdr:row>
      <xdr:rowOff>137585</xdr:rowOff>
    </xdr:to>
    <xdr:cxnSp macro="">
      <xdr:nvCxnSpPr>
        <xdr:cNvPr id="40" name="Straight Arrow Connector 39"/>
        <xdr:cNvCxnSpPr/>
      </xdr:nvCxnSpPr>
      <xdr:spPr>
        <a:xfrm flipH="1">
          <a:off x="14118167" y="2846919"/>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20</xdr:col>
      <xdr:colOff>14816</xdr:colOff>
      <xdr:row>15</xdr:row>
      <xdr:rowOff>4236</xdr:rowOff>
    </xdr:from>
    <xdr:to>
      <xdr:col>20</xdr:col>
      <xdr:colOff>25399</xdr:colOff>
      <xdr:row>16</xdr:row>
      <xdr:rowOff>152402</xdr:rowOff>
    </xdr:to>
    <xdr:cxnSp macro="">
      <xdr:nvCxnSpPr>
        <xdr:cNvPr id="41" name="Straight Arrow Connector 40"/>
        <xdr:cNvCxnSpPr/>
      </xdr:nvCxnSpPr>
      <xdr:spPr>
        <a:xfrm flipH="1">
          <a:off x="12291483" y="2861736"/>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17</xdr:col>
      <xdr:colOff>8466</xdr:colOff>
      <xdr:row>14</xdr:row>
      <xdr:rowOff>167219</xdr:rowOff>
    </xdr:from>
    <xdr:to>
      <xdr:col>17</xdr:col>
      <xdr:colOff>19049</xdr:colOff>
      <xdr:row>16</xdr:row>
      <xdr:rowOff>124885</xdr:rowOff>
    </xdr:to>
    <xdr:cxnSp macro="">
      <xdr:nvCxnSpPr>
        <xdr:cNvPr id="42" name="Straight Arrow Connector 41"/>
        <xdr:cNvCxnSpPr/>
      </xdr:nvCxnSpPr>
      <xdr:spPr>
        <a:xfrm flipH="1">
          <a:off x="10443633" y="2834219"/>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605367</xdr:colOff>
      <xdr:row>15</xdr:row>
      <xdr:rowOff>2119</xdr:rowOff>
    </xdr:from>
    <xdr:to>
      <xdr:col>14</xdr:col>
      <xdr:colOff>2116</xdr:colOff>
      <xdr:row>16</xdr:row>
      <xdr:rowOff>150285</xdr:rowOff>
    </xdr:to>
    <xdr:cxnSp macro="">
      <xdr:nvCxnSpPr>
        <xdr:cNvPr id="43" name="Straight Arrow Connector 42"/>
        <xdr:cNvCxnSpPr/>
      </xdr:nvCxnSpPr>
      <xdr:spPr>
        <a:xfrm flipH="1">
          <a:off x="8585200" y="2859619"/>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599017</xdr:colOff>
      <xdr:row>14</xdr:row>
      <xdr:rowOff>175686</xdr:rowOff>
    </xdr:from>
    <xdr:to>
      <xdr:col>10</xdr:col>
      <xdr:colOff>609600</xdr:colOff>
      <xdr:row>16</xdr:row>
      <xdr:rowOff>133352</xdr:rowOff>
    </xdr:to>
    <xdr:cxnSp macro="">
      <xdr:nvCxnSpPr>
        <xdr:cNvPr id="44" name="Straight Arrow Connector 43"/>
        <xdr:cNvCxnSpPr/>
      </xdr:nvCxnSpPr>
      <xdr:spPr>
        <a:xfrm flipH="1">
          <a:off x="6737350" y="2842686"/>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0</xdr:colOff>
      <xdr:row>20</xdr:row>
      <xdr:rowOff>31753</xdr:rowOff>
    </xdr:from>
    <xdr:to>
      <xdr:col>11</xdr:col>
      <xdr:colOff>10583</xdr:colOff>
      <xdr:row>21</xdr:row>
      <xdr:rowOff>179919</xdr:rowOff>
    </xdr:to>
    <xdr:cxnSp macro="">
      <xdr:nvCxnSpPr>
        <xdr:cNvPr id="45" name="Straight Arrow Connector 44"/>
        <xdr:cNvCxnSpPr/>
      </xdr:nvCxnSpPr>
      <xdr:spPr>
        <a:xfrm flipH="1">
          <a:off x="6752167" y="3841753"/>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14</xdr:col>
      <xdr:colOff>4233</xdr:colOff>
      <xdr:row>20</xdr:row>
      <xdr:rowOff>25403</xdr:rowOff>
    </xdr:from>
    <xdr:to>
      <xdr:col>14</xdr:col>
      <xdr:colOff>14816</xdr:colOff>
      <xdr:row>21</xdr:row>
      <xdr:rowOff>173569</xdr:rowOff>
    </xdr:to>
    <xdr:cxnSp macro="">
      <xdr:nvCxnSpPr>
        <xdr:cNvPr id="46" name="Straight Arrow Connector 45"/>
        <xdr:cNvCxnSpPr/>
      </xdr:nvCxnSpPr>
      <xdr:spPr>
        <a:xfrm flipH="1">
          <a:off x="8597900" y="3835403"/>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17</xdr:col>
      <xdr:colOff>8466</xdr:colOff>
      <xdr:row>20</xdr:row>
      <xdr:rowOff>19053</xdr:rowOff>
    </xdr:from>
    <xdr:to>
      <xdr:col>17</xdr:col>
      <xdr:colOff>19049</xdr:colOff>
      <xdr:row>21</xdr:row>
      <xdr:rowOff>167219</xdr:rowOff>
    </xdr:to>
    <xdr:cxnSp macro="">
      <xdr:nvCxnSpPr>
        <xdr:cNvPr id="47" name="Straight Arrow Connector 46"/>
        <xdr:cNvCxnSpPr/>
      </xdr:nvCxnSpPr>
      <xdr:spPr>
        <a:xfrm flipH="1">
          <a:off x="10443633" y="3829053"/>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20</xdr:col>
      <xdr:colOff>2116</xdr:colOff>
      <xdr:row>20</xdr:row>
      <xdr:rowOff>12703</xdr:rowOff>
    </xdr:from>
    <xdr:to>
      <xdr:col>20</xdr:col>
      <xdr:colOff>12699</xdr:colOff>
      <xdr:row>21</xdr:row>
      <xdr:rowOff>160869</xdr:rowOff>
    </xdr:to>
    <xdr:cxnSp macro="">
      <xdr:nvCxnSpPr>
        <xdr:cNvPr id="48" name="Straight Arrow Connector 47"/>
        <xdr:cNvCxnSpPr/>
      </xdr:nvCxnSpPr>
      <xdr:spPr>
        <a:xfrm flipH="1">
          <a:off x="12278783" y="3822703"/>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22</xdr:col>
      <xdr:colOff>609601</xdr:colOff>
      <xdr:row>19</xdr:row>
      <xdr:rowOff>186270</xdr:rowOff>
    </xdr:from>
    <xdr:to>
      <xdr:col>23</xdr:col>
      <xdr:colOff>6350</xdr:colOff>
      <xdr:row>21</xdr:row>
      <xdr:rowOff>143936</xdr:rowOff>
    </xdr:to>
    <xdr:cxnSp macro="">
      <xdr:nvCxnSpPr>
        <xdr:cNvPr id="49" name="Straight Arrow Connector 48"/>
        <xdr:cNvCxnSpPr/>
      </xdr:nvCxnSpPr>
      <xdr:spPr>
        <a:xfrm flipH="1">
          <a:off x="14113934" y="3805770"/>
          <a:ext cx="10583" cy="33866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0</xdr:colOff>
      <xdr:row>7</xdr:row>
      <xdr:rowOff>171450</xdr:rowOff>
    </xdr:from>
    <xdr:to>
      <xdr:col>5</xdr:col>
      <xdr:colOff>19050</xdr:colOff>
      <xdr:row>90</xdr:row>
      <xdr:rowOff>178594</xdr:rowOff>
    </xdr:to>
    <xdr:cxnSp macro="">
      <xdr:nvCxnSpPr>
        <xdr:cNvPr id="53" name="Straight Connector 52"/>
        <xdr:cNvCxnSpPr/>
      </xdr:nvCxnSpPr>
      <xdr:spPr>
        <a:xfrm flipH="1">
          <a:off x="3036094" y="1504950"/>
          <a:ext cx="19050" cy="1581864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38100</xdr:colOff>
      <xdr:row>32</xdr:row>
      <xdr:rowOff>0</xdr:rowOff>
    </xdr:from>
    <xdr:to>
      <xdr:col>17</xdr:col>
      <xdr:colOff>0</xdr:colOff>
      <xdr:row>32</xdr:row>
      <xdr:rowOff>0</xdr:rowOff>
    </xdr:to>
    <xdr:cxnSp macro="">
      <xdr:nvCxnSpPr>
        <xdr:cNvPr id="56" name="Straight Connector 55"/>
        <xdr:cNvCxnSpPr/>
      </xdr:nvCxnSpPr>
      <xdr:spPr>
        <a:xfrm>
          <a:off x="3086100" y="6096000"/>
          <a:ext cx="7277100"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595313</xdr:colOff>
      <xdr:row>32</xdr:row>
      <xdr:rowOff>0</xdr:rowOff>
    </xdr:from>
    <xdr:to>
      <xdr:col>8</xdr:col>
      <xdr:colOff>0</xdr:colOff>
      <xdr:row>34</xdr:row>
      <xdr:rowOff>0</xdr:rowOff>
    </xdr:to>
    <xdr:cxnSp macro="">
      <xdr:nvCxnSpPr>
        <xdr:cNvPr id="58" name="Straight Arrow Connector 57"/>
        <xdr:cNvCxnSpPr/>
      </xdr:nvCxnSpPr>
      <xdr:spPr>
        <a:xfrm flipH="1">
          <a:off x="4845844" y="6096000"/>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16</xdr:col>
      <xdr:colOff>592932</xdr:colOff>
      <xdr:row>31</xdr:row>
      <xdr:rowOff>188119</xdr:rowOff>
    </xdr:from>
    <xdr:to>
      <xdr:col>16</xdr:col>
      <xdr:colOff>604838</xdr:colOff>
      <xdr:row>33</xdr:row>
      <xdr:rowOff>188119</xdr:rowOff>
    </xdr:to>
    <xdr:cxnSp macro="">
      <xdr:nvCxnSpPr>
        <xdr:cNvPr id="59" name="Straight Arrow Connector 58"/>
        <xdr:cNvCxnSpPr/>
      </xdr:nvCxnSpPr>
      <xdr:spPr>
        <a:xfrm flipH="1">
          <a:off x="10308432" y="6093619"/>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590550</xdr:colOff>
      <xdr:row>32</xdr:row>
      <xdr:rowOff>7143</xdr:rowOff>
    </xdr:from>
    <xdr:to>
      <xdr:col>13</xdr:col>
      <xdr:colOff>602456</xdr:colOff>
      <xdr:row>34</xdr:row>
      <xdr:rowOff>7143</xdr:rowOff>
    </xdr:to>
    <xdr:cxnSp macro="">
      <xdr:nvCxnSpPr>
        <xdr:cNvPr id="60" name="Straight Arrow Connector 59"/>
        <xdr:cNvCxnSpPr/>
      </xdr:nvCxnSpPr>
      <xdr:spPr>
        <a:xfrm flipH="1">
          <a:off x="8484394" y="6103143"/>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4763</xdr:colOff>
      <xdr:row>32</xdr:row>
      <xdr:rowOff>4763</xdr:rowOff>
    </xdr:from>
    <xdr:to>
      <xdr:col>11</xdr:col>
      <xdr:colOff>16669</xdr:colOff>
      <xdr:row>34</xdr:row>
      <xdr:rowOff>4763</xdr:rowOff>
    </xdr:to>
    <xdr:cxnSp macro="">
      <xdr:nvCxnSpPr>
        <xdr:cNvPr id="61" name="Straight Arrow Connector 60"/>
        <xdr:cNvCxnSpPr/>
      </xdr:nvCxnSpPr>
      <xdr:spPr>
        <a:xfrm flipH="1">
          <a:off x="6684169" y="6100763"/>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23813</xdr:colOff>
      <xdr:row>39</xdr:row>
      <xdr:rowOff>11906</xdr:rowOff>
    </xdr:from>
    <xdr:to>
      <xdr:col>14</xdr:col>
      <xdr:colOff>-1</xdr:colOff>
      <xdr:row>39</xdr:row>
      <xdr:rowOff>11906</xdr:rowOff>
    </xdr:to>
    <xdr:cxnSp macro="">
      <xdr:nvCxnSpPr>
        <xdr:cNvPr id="63" name="Straight Connector 62"/>
        <xdr:cNvCxnSpPr/>
      </xdr:nvCxnSpPr>
      <xdr:spPr>
        <a:xfrm>
          <a:off x="3059907" y="7441406"/>
          <a:ext cx="5441155"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592931</xdr:colOff>
      <xdr:row>38</xdr:row>
      <xdr:rowOff>188119</xdr:rowOff>
    </xdr:from>
    <xdr:to>
      <xdr:col>7</xdr:col>
      <xdr:colOff>604837</xdr:colOff>
      <xdr:row>40</xdr:row>
      <xdr:rowOff>188119</xdr:rowOff>
    </xdr:to>
    <xdr:cxnSp macro="">
      <xdr:nvCxnSpPr>
        <xdr:cNvPr id="66" name="Straight Arrow Connector 65"/>
        <xdr:cNvCxnSpPr/>
      </xdr:nvCxnSpPr>
      <xdr:spPr>
        <a:xfrm flipH="1">
          <a:off x="4843462" y="7427119"/>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590549</xdr:colOff>
      <xdr:row>39</xdr:row>
      <xdr:rowOff>19051</xdr:rowOff>
    </xdr:from>
    <xdr:to>
      <xdr:col>10</xdr:col>
      <xdr:colOff>602455</xdr:colOff>
      <xdr:row>41</xdr:row>
      <xdr:rowOff>19051</xdr:rowOff>
    </xdr:to>
    <xdr:cxnSp macro="">
      <xdr:nvCxnSpPr>
        <xdr:cNvPr id="67" name="Straight Arrow Connector 66"/>
        <xdr:cNvCxnSpPr/>
      </xdr:nvCxnSpPr>
      <xdr:spPr>
        <a:xfrm flipH="1">
          <a:off x="6662737" y="7448551"/>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600074</xdr:colOff>
      <xdr:row>39</xdr:row>
      <xdr:rowOff>16670</xdr:rowOff>
    </xdr:from>
    <xdr:to>
      <xdr:col>14</xdr:col>
      <xdr:colOff>4761</xdr:colOff>
      <xdr:row>41</xdr:row>
      <xdr:rowOff>16670</xdr:rowOff>
    </xdr:to>
    <xdr:cxnSp macro="">
      <xdr:nvCxnSpPr>
        <xdr:cNvPr id="68" name="Straight Arrow Connector 67"/>
        <xdr:cNvCxnSpPr/>
      </xdr:nvCxnSpPr>
      <xdr:spPr>
        <a:xfrm flipH="1">
          <a:off x="8493918" y="7446170"/>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15</xdr:col>
      <xdr:colOff>35719</xdr:colOff>
      <xdr:row>41</xdr:row>
      <xdr:rowOff>178594</xdr:rowOff>
    </xdr:from>
    <xdr:to>
      <xdr:col>17</xdr:col>
      <xdr:colOff>583406</xdr:colOff>
      <xdr:row>42</xdr:row>
      <xdr:rowOff>0</xdr:rowOff>
    </xdr:to>
    <xdr:cxnSp macro="">
      <xdr:nvCxnSpPr>
        <xdr:cNvPr id="70" name="Straight Connector 69"/>
        <xdr:cNvCxnSpPr/>
      </xdr:nvCxnSpPr>
      <xdr:spPr>
        <a:xfrm flipV="1">
          <a:off x="9144000" y="7989094"/>
          <a:ext cx="1762125" cy="1190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17</xdr:col>
      <xdr:colOff>600075</xdr:colOff>
      <xdr:row>39</xdr:row>
      <xdr:rowOff>0</xdr:rowOff>
    </xdr:from>
    <xdr:to>
      <xdr:col>23</xdr:col>
      <xdr:colOff>9525</xdr:colOff>
      <xdr:row>39</xdr:row>
      <xdr:rowOff>9525</xdr:rowOff>
    </xdr:to>
    <xdr:cxnSp macro="">
      <xdr:nvCxnSpPr>
        <xdr:cNvPr id="72" name="Straight Connector 71"/>
        <xdr:cNvCxnSpPr/>
      </xdr:nvCxnSpPr>
      <xdr:spPr>
        <a:xfrm flipV="1">
          <a:off x="10963275" y="7429500"/>
          <a:ext cx="3067050" cy="952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17</xdr:col>
      <xdr:colOff>600075</xdr:colOff>
      <xdr:row>38</xdr:row>
      <xdr:rowOff>180975</xdr:rowOff>
    </xdr:from>
    <xdr:to>
      <xdr:col>18</xdr:col>
      <xdr:colOff>0</xdr:colOff>
      <xdr:row>42</xdr:row>
      <xdr:rowOff>0</xdr:rowOff>
    </xdr:to>
    <xdr:cxnSp macro="">
      <xdr:nvCxnSpPr>
        <xdr:cNvPr id="74" name="Straight Connector 73"/>
        <xdr:cNvCxnSpPr/>
      </xdr:nvCxnSpPr>
      <xdr:spPr>
        <a:xfrm flipV="1">
          <a:off x="10963275" y="7419975"/>
          <a:ext cx="9525" cy="58102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20</xdr:col>
      <xdr:colOff>7143</xdr:colOff>
      <xdr:row>39</xdr:row>
      <xdr:rowOff>7145</xdr:rowOff>
    </xdr:from>
    <xdr:to>
      <xdr:col>20</xdr:col>
      <xdr:colOff>21430</xdr:colOff>
      <xdr:row>41</xdr:row>
      <xdr:rowOff>7145</xdr:rowOff>
    </xdr:to>
    <xdr:cxnSp macro="">
      <xdr:nvCxnSpPr>
        <xdr:cNvPr id="76" name="Straight Arrow Connector 75"/>
        <xdr:cNvCxnSpPr/>
      </xdr:nvCxnSpPr>
      <xdr:spPr>
        <a:xfrm flipH="1">
          <a:off x="12199143" y="7436645"/>
          <a:ext cx="14287"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23</xdr:col>
      <xdr:colOff>7143</xdr:colOff>
      <xdr:row>38</xdr:row>
      <xdr:rowOff>188120</xdr:rowOff>
    </xdr:from>
    <xdr:to>
      <xdr:col>23</xdr:col>
      <xdr:colOff>21430</xdr:colOff>
      <xdr:row>40</xdr:row>
      <xdr:rowOff>188120</xdr:rowOff>
    </xdr:to>
    <xdr:cxnSp macro="">
      <xdr:nvCxnSpPr>
        <xdr:cNvPr id="77" name="Straight Arrow Connector 76"/>
        <xdr:cNvCxnSpPr/>
      </xdr:nvCxnSpPr>
      <xdr:spPr>
        <a:xfrm flipH="1">
          <a:off x="14027943" y="7427120"/>
          <a:ext cx="14287"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8659</xdr:colOff>
      <xdr:row>46</xdr:row>
      <xdr:rowOff>0</xdr:rowOff>
    </xdr:from>
    <xdr:to>
      <xdr:col>23</xdr:col>
      <xdr:colOff>11906</xdr:colOff>
      <xdr:row>46</xdr:row>
      <xdr:rowOff>0</xdr:rowOff>
    </xdr:to>
    <xdr:cxnSp macro="">
      <xdr:nvCxnSpPr>
        <xdr:cNvPr id="79" name="Straight Connector 78"/>
        <xdr:cNvCxnSpPr/>
      </xdr:nvCxnSpPr>
      <xdr:spPr>
        <a:xfrm>
          <a:off x="6676159" y="8763000"/>
          <a:ext cx="7276883"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592931</xdr:colOff>
      <xdr:row>51</xdr:row>
      <xdr:rowOff>188119</xdr:rowOff>
    </xdr:from>
    <xdr:to>
      <xdr:col>22</xdr:col>
      <xdr:colOff>592930</xdr:colOff>
      <xdr:row>52</xdr:row>
      <xdr:rowOff>9525</xdr:rowOff>
    </xdr:to>
    <xdr:cxnSp macro="">
      <xdr:nvCxnSpPr>
        <xdr:cNvPr id="80" name="Straight Connector 79"/>
        <xdr:cNvCxnSpPr/>
      </xdr:nvCxnSpPr>
      <xdr:spPr>
        <a:xfrm>
          <a:off x="3021806" y="9903619"/>
          <a:ext cx="10929937" cy="1190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7144</xdr:colOff>
      <xdr:row>58</xdr:row>
      <xdr:rowOff>19050</xdr:rowOff>
    </xdr:from>
    <xdr:to>
      <xdr:col>23</xdr:col>
      <xdr:colOff>7144</xdr:colOff>
      <xdr:row>58</xdr:row>
      <xdr:rowOff>30956</xdr:rowOff>
    </xdr:to>
    <xdr:cxnSp macro="">
      <xdr:nvCxnSpPr>
        <xdr:cNvPr id="81" name="Straight Connector 80"/>
        <xdr:cNvCxnSpPr/>
      </xdr:nvCxnSpPr>
      <xdr:spPr>
        <a:xfrm>
          <a:off x="3043238" y="11068050"/>
          <a:ext cx="10929937" cy="1190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16669</xdr:colOff>
      <xdr:row>64</xdr:row>
      <xdr:rowOff>28575</xdr:rowOff>
    </xdr:from>
    <xdr:to>
      <xdr:col>23</xdr:col>
      <xdr:colOff>16669</xdr:colOff>
      <xdr:row>64</xdr:row>
      <xdr:rowOff>40481</xdr:rowOff>
    </xdr:to>
    <xdr:cxnSp macro="">
      <xdr:nvCxnSpPr>
        <xdr:cNvPr id="83" name="Straight Connector 82"/>
        <xdr:cNvCxnSpPr/>
      </xdr:nvCxnSpPr>
      <xdr:spPr>
        <a:xfrm>
          <a:off x="3052763" y="12220575"/>
          <a:ext cx="10929937" cy="1190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611301</xdr:colOff>
      <xdr:row>70</xdr:row>
      <xdr:rowOff>14287</xdr:rowOff>
    </xdr:from>
    <xdr:to>
      <xdr:col>22</xdr:col>
      <xdr:colOff>611302</xdr:colOff>
      <xdr:row>70</xdr:row>
      <xdr:rowOff>26193</xdr:rowOff>
    </xdr:to>
    <xdr:cxnSp macro="">
      <xdr:nvCxnSpPr>
        <xdr:cNvPr id="84" name="Straight Connector 83"/>
        <xdr:cNvCxnSpPr/>
      </xdr:nvCxnSpPr>
      <xdr:spPr>
        <a:xfrm>
          <a:off x="3060587" y="13349287"/>
          <a:ext cx="11021786" cy="1190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27895</xdr:colOff>
      <xdr:row>75</xdr:row>
      <xdr:rowOff>177573</xdr:rowOff>
    </xdr:from>
    <xdr:to>
      <xdr:col>23</xdr:col>
      <xdr:colOff>27895</xdr:colOff>
      <xdr:row>75</xdr:row>
      <xdr:rowOff>189479</xdr:rowOff>
    </xdr:to>
    <xdr:cxnSp macro="">
      <xdr:nvCxnSpPr>
        <xdr:cNvPr id="85" name="Straight Connector 84"/>
        <xdr:cNvCxnSpPr/>
      </xdr:nvCxnSpPr>
      <xdr:spPr>
        <a:xfrm>
          <a:off x="3089502" y="14465073"/>
          <a:ext cx="11021786" cy="1190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11907</xdr:colOff>
      <xdr:row>90</xdr:row>
      <xdr:rowOff>178594</xdr:rowOff>
    </xdr:from>
    <xdr:to>
      <xdr:col>8</xdr:col>
      <xdr:colOff>11907</xdr:colOff>
      <xdr:row>91</xdr:row>
      <xdr:rowOff>0</xdr:rowOff>
    </xdr:to>
    <xdr:cxnSp macro="">
      <xdr:nvCxnSpPr>
        <xdr:cNvPr id="88" name="Straight Connector 87"/>
        <xdr:cNvCxnSpPr/>
      </xdr:nvCxnSpPr>
      <xdr:spPr>
        <a:xfrm>
          <a:off x="3048001" y="17323594"/>
          <a:ext cx="1821656" cy="1190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23</xdr:col>
      <xdr:colOff>7143</xdr:colOff>
      <xdr:row>45</xdr:row>
      <xdr:rowOff>161926</xdr:rowOff>
    </xdr:from>
    <xdr:to>
      <xdr:col>23</xdr:col>
      <xdr:colOff>19049</xdr:colOff>
      <xdr:row>47</xdr:row>
      <xdr:rowOff>161926</xdr:rowOff>
    </xdr:to>
    <xdr:cxnSp macro="">
      <xdr:nvCxnSpPr>
        <xdr:cNvPr id="89" name="Straight Arrow Connector 88"/>
        <xdr:cNvCxnSpPr/>
      </xdr:nvCxnSpPr>
      <xdr:spPr>
        <a:xfrm flipH="1">
          <a:off x="13973174" y="8734426"/>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20</xdr:col>
      <xdr:colOff>4762</xdr:colOff>
      <xdr:row>46</xdr:row>
      <xdr:rowOff>4763</xdr:rowOff>
    </xdr:from>
    <xdr:to>
      <xdr:col>20</xdr:col>
      <xdr:colOff>16668</xdr:colOff>
      <xdr:row>48</xdr:row>
      <xdr:rowOff>4763</xdr:rowOff>
    </xdr:to>
    <xdr:cxnSp macro="">
      <xdr:nvCxnSpPr>
        <xdr:cNvPr id="90" name="Straight Arrow Connector 89"/>
        <xdr:cNvCxnSpPr/>
      </xdr:nvCxnSpPr>
      <xdr:spPr>
        <a:xfrm flipH="1">
          <a:off x="12149137" y="8767763"/>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16</xdr:col>
      <xdr:colOff>597693</xdr:colOff>
      <xdr:row>45</xdr:row>
      <xdr:rowOff>169069</xdr:rowOff>
    </xdr:from>
    <xdr:to>
      <xdr:col>17</xdr:col>
      <xdr:colOff>2380</xdr:colOff>
      <xdr:row>47</xdr:row>
      <xdr:rowOff>169069</xdr:rowOff>
    </xdr:to>
    <xdr:cxnSp macro="">
      <xdr:nvCxnSpPr>
        <xdr:cNvPr id="91" name="Straight Arrow Connector 90"/>
        <xdr:cNvCxnSpPr/>
      </xdr:nvCxnSpPr>
      <xdr:spPr>
        <a:xfrm flipH="1">
          <a:off x="10313193" y="8741569"/>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583405</xdr:colOff>
      <xdr:row>45</xdr:row>
      <xdr:rowOff>178594</xdr:rowOff>
    </xdr:from>
    <xdr:to>
      <xdr:col>13</xdr:col>
      <xdr:colOff>595311</xdr:colOff>
      <xdr:row>47</xdr:row>
      <xdr:rowOff>178594</xdr:rowOff>
    </xdr:to>
    <xdr:cxnSp macro="">
      <xdr:nvCxnSpPr>
        <xdr:cNvPr id="92" name="Straight Arrow Connector 91"/>
        <xdr:cNvCxnSpPr/>
      </xdr:nvCxnSpPr>
      <xdr:spPr>
        <a:xfrm flipH="1">
          <a:off x="8477249" y="8751094"/>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16668</xdr:colOff>
      <xdr:row>51</xdr:row>
      <xdr:rowOff>183358</xdr:rowOff>
    </xdr:from>
    <xdr:to>
      <xdr:col>8</xdr:col>
      <xdr:colOff>28574</xdr:colOff>
      <xdr:row>53</xdr:row>
      <xdr:rowOff>183358</xdr:rowOff>
    </xdr:to>
    <xdr:cxnSp macro="">
      <xdr:nvCxnSpPr>
        <xdr:cNvPr id="95" name="Straight Arrow Connector 94"/>
        <xdr:cNvCxnSpPr/>
      </xdr:nvCxnSpPr>
      <xdr:spPr>
        <a:xfrm flipH="1">
          <a:off x="4874418" y="9898858"/>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14287</xdr:colOff>
      <xdr:row>52</xdr:row>
      <xdr:rowOff>14288</xdr:rowOff>
    </xdr:from>
    <xdr:to>
      <xdr:col>11</xdr:col>
      <xdr:colOff>26193</xdr:colOff>
      <xdr:row>54</xdr:row>
      <xdr:rowOff>14288</xdr:rowOff>
    </xdr:to>
    <xdr:cxnSp macro="">
      <xdr:nvCxnSpPr>
        <xdr:cNvPr id="96" name="Straight Arrow Connector 95"/>
        <xdr:cNvCxnSpPr/>
      </xdr:nvCxnSpPr>
      <xdr:spPr>
        <a:xfrm flipH="1">
          <a:off x="6693693" y="9920288"/>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14</xdr:col>
      <xdr:colOff>-1</xdr:colOff>
      <xdr:row>51</xdr:row>
      <xdr:rowOff>178595</xdr:rowOff>
    </xdr:from>
    <xdr:to>
      <xdr:col>14</xdr:col>
      <xdr:colOff>11905</xdr:colOff>
      <xdr:row>53</xdr:row>
      <xdr:rowOff>178595</xdr:rowOff>
    </xdr:to>
    <xdr:cxnSp macro="">
      <xdr:nvCxnSpPr>
        <xdr:cNvPr id="97" name="Straight Arrow Connector 96"/>
        <xdr:cNvCxnSpPr/>
      </xdr:nvCxnSpPr>
      <xdr:spPr>
        <a:xfrm flipH="1">
          <a:off x="8501062" y="9894095"/>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17</xdr:col>
      <xdr:colOff>9523</xdr:colOff>
      <xdr:row>51</xdr:row>
      <xdr:rowOff>188119</xdr:rowOff>
    </xdr:from>
    <xdr:to>
      <xdr:col>17</xdr:col>
      <xdr:colOff>21429</xdr:colOff>
      <xdr:row>53</xdr:row>
      <xdr:rowOff>188119</xdr:rowOff>
    </xdr:to>
    <xdr:cxnSp macro="">
      <xdr:nvCxnSpPr>
        <xdr:cNvPr id="98" name="Straight Arrow Connector 97"/>
        <xdr:cNvCxnSpPr/>
      </xdr:nvCxnSpPr>
      <xdr:spPr>
        <a:xfrm flipH="1">
          <a:off x="10332242" y="9903619"/>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22</xdr:col>
      <xdr:colOff>590549</xdr:colOff>
      <xdr:row>51</xdr:row>
      <xdr:rowOff>185738</xdr:rowOff>
    </xdr:from>
    <xdr:to>
      <xdr:col>22</xdr:col>
      <xdr:colOff>602455</xdr:colOff>
      <xdr:row>53</xdr:row>
      <xdr:rowOff>185738</xdr:rowOff>
    </xdr:to>
    <xdr:cxnSp macro="">
      <xdr:nvCxnSpPr>
        <xdr:cNvPr id="99" name="Straight Arrow Connector 98"/>
        <xdr:cNvCxnSpPr/>
      </xdr:nvCxnSpPr>
      <xdr:spPr>
        <a:xfrm flipH="1">
          <a:off x="13949362" y="9901238"/>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20</xdr:col>
      <xdr:colOff>16668</xdr:colOff>
      <xdr:row>52</xdr:row>
      <xdr:rowOff>28576</xdr:rowOff>
    </xdr:from>
    <xdr:to>
      <xdr:col>20</xdr:col>
      <xdr:colOff>28574</xdr:colOff>
      <xdr:row>54</xdr:row>
      <xdr:rowOff>28576</xdr:rowOff>
    </xdr:to>
    <xdr:cxnSp macro="">
      <xdr:nvCxnSpPr>
        <xdr:cNvPr id="100" name="Straight Arrow Connector 99"/>
        <xdr:cNvCxnSpPr/>
      </xdr:nvCxnSpPr>
      <xdr:spPr>
        <a:xfrm flipH="1">
          <a:off x="12161043" y="9934576"/>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16</xdr:col>
      <xdr:colOff>600075</xdr:colOff>
      <xdr:row>64</xdr:row>
      <xdr:rowOff>52388</xdr:rowOff>
    </xdr:from>
    <xdr:to>
      <xdr:col>17</xdr:col>
      <xdr:colOff>4762</xdr:colOff>
      <xdr:row>66</xdr:row>
      <xdr:rowOff>52388</xdr:rowOff>
    </xdr:to>
    <xdr:cxnSp macro="">
      <xdr:nvCxnSpPr>
        <xdr:cNvPr id="101" name="Straight Arrow Connector 100"/>
        <xdr:cNvCxnSpPr/>
      </xdr:nvCxnSpPr>
      <xdr:spPr>
        <a:xfrm flipH="1">
          <a:off x="10315575" y="12244388"/>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14</xdr:col>
      <xdr:colOff>2380</xdr:colOff>
      <xdr:row>64</xdr:row>
      <xdr:rowOff>50007</xdr:rowOff>
    </xdr:from>
    <xdr:to>
      <xdr:col>14</xdr:col>
      <xdr:colOff>14286</xdr:colOff>
      <xdr:row>66</xdr:row>
      <xdr:rowOff>50007</xdr:rowOff>
    </xdr:to>
    <xdr:cxnSp macro="">
      <xdr:nvCxnSpPr>
        <xdr:cNvPr id="102" name="Straight Arrow Connector 101"/>
        <xdr:cNvCxnSpPr/>
      </xdr:nvCxnSpPr>
      <xdr:spPr>
        <a:xfrm flipH="1">
          <a:off x="8503443" y="12242007"/>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11906</xdr:colOff>
      <xdr:row>64</xdr:row>
      <xdr:rowOff>47625</xdr:rowOff>
    </xdr:from>
    <xdr:to>
      <xdr:col>11</xdr:col>
      <xdr:colOff>23812</xdr:colOff>
      <xdr:row>66</xdr:row>
      <xdr:rowOff>47625</xdr:rowOff>
    </xdr:to>
    <xdr:cxnSp macro="">
      <xdr:nvCxnSpPr>
        <xdr:cNvPr id="103" name="Straight Arrow Connector 102"/>
        <xdr:cNvCxnSpPr/>
      </xdr:nvCxnSpPr>
      <xdr:spPr>
        <a:xfrm flipH="1">
          <a:off x="6691312" y="12239625"/>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604837</xdr:colOff>
      <xdr:row>64</xdr:row>
      <xdr:rowOff>33338</xdr:rowOff>
    </xdr:from>
    <xdr:to>
      <xdr:col>8</xdr:col>
      <xdr:colOff>9524</xdr:colOff>
      <xdr:row>66</xdr:row>
      <xdr:rowOff>33338</xdr:rowOff>
    </xdr:to>
    <xdr:cxnSp macro="">
      <xdr:nvCxnSpPr>
        <xdr:cNvPr id="104" name="Straight Arrow Connector 103"/>
        <xdr:cNvCxnSpPr/>
      </xdr:nvCxnSpPr>
      <xdr:spPr>
        <a:xfrm flipH="1">
          <a:off x="4855368" y="12225338"/>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7143</xdr:colOff>
      <xdr:row>58</xdr:row>
      <xdr:rowOff>30957</xdr:rowOff>
    </xdr:from>
    <xdr:to>
      <xdr:col>8</xdr:col>
      <xdr:colOff>19049</xdr:colOff>
      <xdr:row>60</xdr:row>
      <xdr:rowOff>30957</xdr:rowOff>
    </xdr:to>
    <xdr:cxnSp macro="">
      <xdr:nvCxnSpPr>
        <xdr:cNvPr id="105" name="Straight Arrow Connector 104"/>
        <xdr:cNvCxnSpPr/>
      </xdr:nvCxnSpPr>
      <xdr:spPr>
        <a:xfrm flipH="1">
          <a:off x="4864893" y="11079957"/>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600074</xdr:colOff>
      <xdr:row>58</xdr:row>
      <xdr:rowOff>40481</xdr:rowOff>
    </xdr:from>
    <xdr:to>
      <xdr:col>11</xdr:col>
      <xdr:colOff>4762</xdr:colOff>
      <xdr:row>60</xdr:row>
      <xdr:rowOff>40481</xdr:rowOff>
    </xdr:to>
    <xdr:cxnSp macro="">
      <xdr:nvCxnSpPr>
        <xdr:cNvPr id="106" name="Straight Arrow Connector 105"/>
        <xdr:cNvCxnSpPr/>
      </xdr:nvCxnSpPr>
      <xdr:spPr>
        <a:xfrm flipH="1">
          <a:off x="6672262" y="11089481"/>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14</xdr:col>
      <xdr:colOff>14287</xdr:colOff>
      <xdr:row>58</xdr:row>
      <xdr:rowOff>26194</xdr:rowOff>
    </xdr:from>
    <xdr:to>
      <xdr:col>14</xdr:col>
      <xdr:colOff>26193</xdr:colOff>
      <xdr:row>60</xdr:row>
      <xdr:rowOff>26194</xdr:rowOff>
    </xdr:to>
    <xdr:cxnSp macro="">
      <xdr:nvCxnSpPr>
        <xdr:cNvPr id="107" name="Straight Arrow Connector 106"/>
        <xdr:cNvCxnSpPr/>
      </xdr:nvCxnSpPr>
      <xdr:spPr>
        <a:xfrm flipH="1">
          <a:off x="8515350" y="11075194"/>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17</xdr:col>
      <xdr:colOff>11905</xdr:colOff>
      <xdr:row>58</xdr:row>
      <xdr:rowOff>47626</xdr:rowOff>
    </xdr:from>
    <xdr:to>
      <xdr:col>17</xdr:col>
      <xdr:colOff>23811</xdr:colOff>
      <xdr:row>60</xdr:row>
      <xdr:rowOff>47626</xdr:rowOff>
    </xdr:to>
    <xdr:cxnSp macro="">
      <xdr:nvCxnSpPr>
        <xdr:cNvPr id="108" name="Straight Arrow Connector 107"/>
        <xdr:cNvCxnSpPr/>
      </xdr:nvCxnSpPr>
      <xdr:spPr>
        <a:xfrm flipH="1">
          <a:off x="10334624" y="11096626"/>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19</xdr:col>
      <xdr:colOff>604837</xdr:colOff>
      <xdr:row>58</xdr:row>
      <xdr:rowOff>33338</xdr:rowOff>
    </xdr:from>
    <xdr:to>
      <xdr:col>20</xdr:col>
      <xdr:colOff>9524</xdr:colOff>
      <xdr:row>60</xdr:row>
      <xdr:rowOff>33338</xdr:rowOff>
    </xdr:to>
    <xdr:cxnSp macro="">
      <xdr:nvCxnSpPr>
        <xdr:cNvPr id="109" name="Straight Arrow Connector 108"/>
        <xdr:cNvCxnSpPr/>
      </xdr:nvCxnSpPr>
      <xdr:spPr>
        <a:xfrm flipH="1">
          <a:off x="12141993" y="11082338"/>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22</xdr:col>
      <xdr:colOff>602455</xdr:colOff>
      <xdr:row>58</xdr:row>
      <xdr:rowOff>30957</xdr:rowOff>
    </xdr:from>
    <xdr:to>
      <xdr:col>23</xdr:col>
      <xdr:colOff>7143</xdr:colOff>
      <xdr:row>60</xdr:row>
      <xdr:rowOff>30957</xdr:rowOff>
    </xdr:to>
    <xdr:cxnSp macro="">
      <xdr:nvCxnSpPr>
        <xdr:cNvPr id="110" name="Straight Arrow Connector 109"/>
        <xdr:cNvCxnSpPr/>
      </xdr:nvCxnSpPr>
      <xdr:spPr>
        <a:xfrm flipH="1">
          <a:off x="13961268" y="11079957"/>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23</xdr:col>
      <xdr:colOff>16668</xdr:colOff>
      <xdr:row>64</xdr:row>
      <xdr:rowOff>28576</xdr:rowOff>
    </xdr:from>
    <xdr:to>
      <xdr:col>23</xdr:col>
      <xdr:colOff>28574</xdr:colOff>
      <xdr:row>66</xdr:row>
      <xdr:rowOff>28576</xdr:rowOff>
    </xdr:to>
    <xdr:cxnSp macro="">
      <xdr:nvCxnSpPr>
        <xdr:cNvPr id="111" name="Straight Arrow Connector 110"/>
        <xdr:cNvCxnSpPr/>
      </xdr:nvCxnSpPr>
      <xdr:spPr>
        <a:xfrm flipH="1">
          <a:off x="13982699" y="12220576"/>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4763</xdr:colOff>
      <xdr:row>75</xdr:row>
      <xdr:rowOff>183356</xdr:rowOff>
    </xdr:from>
    <xdr:to>
      <xdr:col>8</xdr:col>
      <xdr:colOff>16669</xdr:colOff>
      <xdr:row>77</xdr:row>
      <xdr:rowOff>183356</xdr:rowOff>
    </xdr:to>
    <xdr:cxnSp macro="">
      <xdr:nvCxnSpPr>
        <xdr:cNvPr id="117" name="Straight Arrow Connector 116"/>
        <xdr:cNvCxnSpPr/>
      </xdr:nvCxnSpPr>
      <xdr:spPr>
        <a:xfrm flipH="1">
          <a:off x="4862513" y="14470856"/>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14288</xdr:colOff>
      <xdr:row>70</xdr:row>
      <xdr:rowOff>38101</xdr:rowOff>
    </xdr:from>
    <xdr:to>
      <xdr:col>8</xdr:col>
      <xdr:colOff>26194</xdr:colOff>
      <xdr:row>72</xdr:row>
      <xdr:rowOff>38101</xdr:rowOff>
    </xdr:to>
    <xdr:cxnSp macro="">
      <xdr:nvCxnSpPr>
        <xdr:cNvPr id="118" name="Straight Arrow Connector 117"/>
        <xdr:cNvCxnSpPr/>
      </xdr:nvCxnSpPr>
      <xdr:spPr>
        <a:xfrm flipH="1">
          <a:off x="4872038" y="13373101"/>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11907</xdr:colOff>
      <xdr:row>70</xdr:row>
      <xdr:rowOff>23813</xdr:rowOff>
    </xdr:from>
    <xdr:to>
      <xdr:col>11</xdr:col>
      <xdr:colOff>23813</xdr:colOff>
      <xdr:row>72</xdr:row>
      <xdr:rowOff>23813</xdr:rowOff>
    </xdr:to>
    <xdr:cxnSp macro="">
      <xdr:nvCxnSpPr>
        <xdr:cNvPr id="119" name="Straight Arrow Connector 118"/>
        <xdr:cNvCxnSpPr/>
      </xdr:nvCxnSpPr>
      <xdr:spPr>
        <a:xfrm flipH="1">
          <a:off x="6691313" y="13358813"/>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604837</xdr:colOff>
      <xdr:row>70</xdr:row>
      <xdr:rowOff>21432</xdr:rowOff>
    </xdr:from>
    <xdr:to>
      <xdr:col>14</xdr:col>
      <xdr:colOff>9524</xdr:colOff>
      <xdr:row>72</xdr:row>
      <xdr:rowOff>21432</xdr:rowOff>
    </xdr:to>
    <xdr:cxnSp macro="">
      <xdr:nvCxnSpPr>
        <xdr:cNvPr id="120" name="Straight Arrow Connector 119"/>
        <xdr:cNvCxnSpPr/>
      </xdr:nvCxnSpPr>
      <xdr:spPr>
        <a:xfrm flipH="1">
          <a:off x="8498681" y="13356432"/>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17</xdr:col>
      <xdr:colOff>7143</xdr:colOff>
      <xdr:row>70</xdr:row>
      <xdr:rowOff>30957</xdr:rowOff>
    </xdr:from>
    <xdr:to>
      <xdr:col>17</xdr:col>
      <xdr:colOff>19049</xdr:colOff>
      <xdr:row>72</xdr:row>
      <xdr:rowOff>30957</xdr:rowOff>
    </xdr:to>
    <xdr:cxnSp macro="">
      <xdr:nvCxnSpPr>
        <xdr:cNvPr id="121" name="Straight Arrow Connector 120"/>
        <xdr:cNvCxnSpPr/>
      </xdr:nvCxnSpPr>
      <xdr:spPr>
        <a:xfrm flipH="1">
          <a:off x="10329862" y="13365957"/>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20</xdr:col>
      <xdr:colOff>16669</xdr:colOff>
      <xdr:row>70</xdr:row>
      <xdr:rowOff>28575</xdr:rowOff>
    </xdr:from>
    <xdr:to>
      <xdr:col>20</xdr:col>
      <xdr:colOff>28575</xdr:colOff>
      <xdr:row>72</xdr:row>
      <xdr:rowOff>28575</xdr:rowOff>
    </xdr:to>
    <xdr:cxnSp macro="">
      <xdr:nvCxnSpPr>
        <xdr:cNvPr id="122" name="Straight Arrow Connector 121"/>
        <xdr:cNvCxnSpPr/>
      </xdr:nvCxnSpPr>
      <xdr:spPr>
        <a:xfrm flipH="1">
          <a:off x="12161044" y="13363575"/>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23</xdr:col>
      <xdr:colOff>14288</xdr:colOff>
      <xdr:row>70</xdr:row>
      <xdr:rowOff>26194</xdr:rowOff>
    </xdr:from>
    <xdr:to>
      <xdr:col>23</xdr:col>
      <xdr:colOff>26194</xdr:colOff>
      <xdr:row>72</xdr:row>
      <xdr:rowOff>26194</xdr:rowOff>
    </xdr:to>
    <xdr:cxnSp macro="">
      <xdr:nvCxnSpPr>
        <xdr:cNvPr id="123" name="Straight Arrow Connector 122"/>
        <xdr:cNvCxnSpPr/>
      </xdr:nvCxnSpPr>
      <xdr:spPr>
        <a:xfrm flipH="1">
          <a:off x="13980319" y="13361194"/>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20</xdr:col>
      <xdr:colOff>11907</xdr:colOff>
      <xdr:row>64</xdr:row>
      <xdr:rowOff>47626</xdr:rowOff>
    </xdr:from>
    <xdr:to>
      <xdr:col>20</xdr:col>
      <xdr:colOff>23813</xdr:colOff>
      <xdr:row>66</xdr:row>
      <xdr:rowOff>47626</xdr:rowOff>
    </xdr:to>
    <xdr:cxnSp macro="">
      <xdr:nvCxnSpPr>
        <xdr:cNvPr id="124" name="Straight Arrow Connector 123"/>
        <xdr:cNvCxnSpPr/>
      </xdr:nvCxnSpPr>
      <xdr:spPr>
        <a:xfrm flipH="1">
          <a:off x="12156282" y="12239626"/>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2382</xdr:colOff>
      <xdr:row>76</xdr:row>
      <xdr:rowOff>2381</xdr:rowOff>
    </xdr:from>
    <xdr:to>
      <xdr:col>11</xdr:col>
      <xdr:colOff>14288</xdr:colOff>
      <xdr:row>78</xdr:row>
      <xdr:rowOff>2381</xdr:rowOff>
    </xdr:to>
    <xdr:cxnSp macro="">
      <xdr:nvCxnSpPr>
        <xdr:cNvPr id="125" name="Straight Arrow Connector 124"/>
        <xdr:cNvCxnSpPr/>
      </xdr:nvCxnSpPr>
      <xdr:spPr>
        <a:xfrm flipH="1">
          <a:off x="6681788" y="14480381"/>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14</xdr:col>
      <xdr:colOff>11907</xdr:colOff>
      <xdr:row>75</xdr:row>
      <xdr:rowOff>166687</xdr:rowOff>
    </xdr:from>
    <xdr:to>
      <xdr:col>14</xdr:col>
      <xdr:colOff>23813</xdr:colOff>
      <xdr:row>77</xdr:row>
      <xdr:rowOff>166687</xdr:rowOff>
    </xdr:to>
    <xdr:cxnSp macro="">
      <xdr:nvCxnSpPr>
        <xdr:cNvPr id="126" name="Straight Arrow Connector 125"/>
        <xdr:cNvCxnSpPr/>
      </xdr:nvCxnSpPr>
      <xdr:spPr>
        <a:xfrm flipH="1">
          <a:off x="8512970" y="14454187"/>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16</xdr:col>
      <xdr:colOff>592932</xdr:colOff>
      <xdr:row>76</xdr:row>
      <xdr:rowOff>21431</xdr:rowOff>
    </xdr:from>
    <xdr:to>
      <xdr:col>16</xdr:col>
      <xdr:colOff>604838</xdr:colOff>
      <xdr:row>78</xdr:row>
      <xdr:rowOff>21431</xdr:rowOff>
    </xdr:to>
    <xdr:cxnSp macro="">
      <xdr:nvCxnSpPr>
        <xdr:cNvPr id="127" name="Straight Arrow Connector 126"/>
        <xdr:cNvCxnSpPr/>
      </xdr:nvCxnSpPr>
      <xdr:spPr>
        <a:xfrm flipH="1">
          <a:off x="10308432" y="14499431"/>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19</xdr:col>
      <xdr:colOff>602457</xdr:colOff>
      <xdr:row>75</xdr:row>
      <xdr:rowOff>185737</xdr:rowOff>
    </xdr:from>
    <xdr:to>
      <xdr:col>20</xdr:col>
      <xdr:colOff>7144</xdr:colOff>
      <xdr:row>77</xdr:row>
      <xdr:rowOff>185737</xdr:rowOff>
    </xdr:to>
    <xdr:cxnSp macro="">
      <xdr:nvCxnSpPr>
        <xdr:cNvPr id="128" name="Straight Arrow Connector 127"/>
        <xdr:cNvCxnSpPr/>
      </xdr:nvCxnSpPr>
      <xdr:spPr>
        <a:xfrm flipH="1">
          <a:off x="12139613" y="14473237"/>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23</xdr:col>
      <xdr:colOff>16670</xdr:colOff>
      <xdr:row>76</xdr:row>
      <xdr:rowOff>16668</xdr:rowOff>
    </xdr:from>
    <xdr:to>
      <xdr:col>23</xdr:col>
      <xdr:colOff>28576</xdr:colOff>
      <xdr:row>78</xdr:row>
      <xdr:rowOff>16668</xdr:rowOff>
    </xdr:to>
    <xdr:cxnSp macro="">
      <xdr:nvCxnSpPr>
        <xdr:cNvPr id="129" name="Straight Arrow Connector 128"/>
        <xdr:cNvCxnSpPr/>
      </xdr:nvCxnSpPr>
      <xdr:spPr>
        <a:xfrm flipH="1">
          <a:off x="13982701" y="14494668"/>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597695</xdr:colOff>
      <xdr:row>91</xdr:row>
      <xdr:rowOff>26193</xdr:rowOff>
    </xdr:from>
    <xdr:to>
      <xdr:col>8</xdr:col>
      <xdr:colOff>2382</xdr:colOff>
      <xdr:row>93</xdr:row>
      <xdr:rowOff>26193</xdr:rowOff>
    </xdr:to>
    <xdr:cxnSp macro="">
      <xdr:nvCxnSpPr>
        <xdr:cNvPr id="130" name="Straight Arrow Connector 129"/>
        <xdr:cNvCxnSpPr/>
      </xdr:nvCxnSpPr>
      <xdr:spPr>
        <a:xfrm flipH="1">
          <a:off x="4848226" y="17361693"/>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7327</xdr:colOff>
      <xdr:row>49</xdr:row>
      <xdr:rowOff>0</xdr:rowOff>
    </xdr:from>
    <xdr:to>
      <xdr:col>6</xdr:col>
      <xdr:colOff>602030</xdr:colOff>
      <xdr:row>49</xdr:row>
      <xdr:rowOff>1</xdr:rowOff>
    </xdr:to>
    <xdr:cxnSp macro="">
      <xdr:nvCxnSpPr>
        <xdr:cNvPr id="133" name="Straight Connector 132"/>
        <xdr:cNvCxnSpPr/>
      </xdr:nvCxnSpPr>
      <xdr:spPr>
        <a:xfrm flipH="1" flipV="1">
          <a:off x="3048000" y="9334500"/>
          <a:ext cx="1202838" cy="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0</xdr:colOff>
      <xdr:row>49</xdr:row>
      <xdr:rowOff>8659</xdr:rowOff>
    </xdr:from>
    <xdr:to>
      <xdr:col>10</xdr:col>
      <xdr:colOff>594702</xdr:colOff>
      <xdr:row>49</xdr:row>
      <xdr:rowOff>8660</xdr:rowOff>
    </xdr:to>
    <xdr:cxnSp macro="">
      <xdr:nvCxnSpPr>
        <xdr:cNvPr id="135" name="Straight Connector 134"/>
        <xdr:cNvCxnSpPr/>
      </xdr:nvCxnSpPr>
      <xdr:spPr>
        <a:xfrm flipH="1" flipV="1">
          <a:off x="5455227" y="9343159"/>
          <a:ext cx="1200839" cy="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0</xdr:colOff>
      <xdr:row>46</xdr:row>
      <xdr:rowOff>0</xdr:rowOff>
    </xdr:from>
    <xdr:to>
      <xdr:col>11</xdr:col>
      <xdr:colOff>8659</xdr:colOff>
      <xdr:row>49</xdr:row>
      <xdr:rowOff>17318</xdr:rowOff>
    </xdr:to>
    <xdr:cxnSp macro="">
      <xdr:nvCxnSpPr>
        <xdr:cNvPr id="138" name="Straight Connector 137"/>
        <xdr:cNvCxnSpPr/>
      </xdr:nvCxnSpPr>
      <xdr:spPr>
        <a:xfrm flipH="1">
          <a:off x="6667500" y="8763000"/>
          <a:ext cx="8659" cy="58881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5783</xdr:colOff>
      <xdr:row>82</xdr:row>
      <xdr:rowOff>189479</xdr:rowOff>
    </xdr:from>
    <xdr:to>
      <xdr:col>23</xdr:col>
      <xdr:colOff>5783</xdr:colOff>
      <xdr:row>83</xdr:row>
      <xdr:rowOff>10885</xdr:rowOff>
    </xdr:to>
    <xdr:cxnSp macro="">
      <xdr:nvCxnSpPr>
        <xdr:cNvPr id="142" name="Straight Connector 141"/>
        <xdr:cNvCxnSpPr/>
      </xdr:nvCxnSpPr>
      <xdr:spPr>
        <a:xfrm>
          <a:off x="3041877" y="15810479"/>
          <a:ext cx="10929937" cy="1190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20</xdr:col>
      <xdr:colOff>14288</xdr:colOff>
      <xdr:row>83</xdr:row>
      <xdr:rowOff>26194</xdr:rowOff>
    </xdr:from>
    <xdr:to>
      <xdr:col>20</xdr:col>
      <xdr:colOff>26194</xdr:colOff>
      <xdr:row>85</xdr:row>
      <xdr:rowOff>26194</xdr:rowOff>
    </xdr:to>
    <xdr:cxnSp macro="">
      <xdr:nvCxnSpPr>
        <xdr:cNvPr id="143" name="Straight Arrow Connector 142"/>
        <xdr:cNvCxnSpPr/>
      </xdr:nvCxnSpPr>
      <xdr:spPr>
        <a:xfrm flipH="1">
          <a:off x="12158663" y="15837694"/>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17</xdr:col>
      <xdr:colOff>0</xdr:colOff>
      <xdr:row>82</xdr:row>
      <xdr:rowOff>178594</xdr:rowOff>
    </xdr:from>
    <xdr:to>
      <xdr:col>17</xdr:col>
      <xdr:colOff>11906</xdr:colOff>
      <xdr:row>84</xdr:row>
      <xdr:rowOff>178594</xdr:rowOff>
    </xdr:to>
    <xdr:cxnSp macro="">
      <xdr:nvCxnSpPr>
        <xdr:cNvPr id="144" name="Straight Arrow Connector 143"/>
        <xdr:cNvCxnSpPr/>
      </xdr:nvCxnSpPr>
      <xdr:spPr>
        <a:xfrm flipH="1">
          <a:off x="10322719" y="15799594"/>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604838</xdr:colOff>
      <xdr:row>83</xdr:row>
      <xdr:rowOff>9525</xdr:rowOff>
    </xdr:from>
    <xdr:to>
      <xdr:col>14</xdr:col>
      <xdr:colOff>9525</xdr:colOff>
      <xdr:row>85</xdr:row>
      <xdr:rowOff>9525</xdr:rowOff>
    </xdr:to>
    <xdr:cxnSp macro="">
      <xdr:nvCxnSpPr>
        <xdr:cNvPr id="145" name="Straight Arrow Connector 144"/>
        <xdr:cNvCxnSpPr/>
      </xdr:nvCxnSpPr>
      <xdr:spPr>
        <a:xfrm flipH="1">
          <a:off x="8498682" y="15821025"/>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602456</xdr:colOff>
      <xdr:row>82</xdr:row>
      <xdr:rowOff>185737</xdr:rowOff>
    </xdr:from>
    <xdr:to>
      <xdr:col>11</xdr:col>
      <xdr:colOff>7144</xdr:colOff>
      <xdr:row>84</xdr:row>
      <xdr:rowOff>185737</xdr:rowOff>
    </xdr:to>
    <xdr:cxnSp macro="">
      <xdr:nvCxnSpPr>
        <xdr:cNvPr id="146" name="Straight Arrow Connector 145"/>
        <xdr:cNvCxnSpPr/>
      </xdr:nvCxnSpPr>
      <xdr:spPr>
        <a:xfrm flipH="1">
          <a:off x="6674644" y="15806737"/>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16669</xdr:colOff>
      <xdr:row>83</xdr:row>
      <xdr:rowOff>16668</xdr:rowOff>
    </xdr:from>
    <xdr:to>
      <xdr:col>8</xdr:col>
      <xdr:colOff>28575</xdr:colOff>
      <xdr:row>85</xdr:row>
      <xdr:rowOff>16668</xdr:rowOff>
    </xdr:to>
    <xdr:cxnSp macro="">
      <xdr:nvCxnSpPr>
        <xdr:cNvPr id="147" name="Straight Arrow Connector 146"/>
        <xdr:cNvCxnSpPr/>
      </xdr:nvCxnSpPr>
      <xdr:spPr>
        <a:xfrm flipH="1">
          <a:off x="4874419" y="15828168"/>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23</xdr:col>
      <xdr:colOff>0</xdr:colOff>
      <xdr:row>83</xdr:row>
      <xdr:rowOff>11907</xdr:rowOff>
    </xdr:from>
    <xdr:to>
      <xdr:col>23</xdr:col>
      <xdr:colOff>11906</xdr:colOff>
      <xdr:row>85</xdr:row>
      <xdr:rowOff>11907</xdr:rowOff>
    </xdr:to>
    <xdr:cxnSp macro="">
      <xdr:nvCxnSpPr>
        <xdr:cNvPr id="148" name="Straight Arrow Connector 147"/>
        <xdr:cNvCxnSpPr/>
      </xdr:nvCxnSpPr>
      <xdr:spPr>
        <a:xfrm flipH="1">
          <a:off x="13966031" y="15823407"/>
          <a:ext cx="11906" cy="38100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594399</xdr:colOff>
      <xdr:row>2</xdr:row>
      <xdr:rowOff>50993</xdr:rowOff>
    </xdr:from>
    <xdr:to>
      <xdr:col>13</xdr:col>
      <xdr:colOff>603058</xdr:colOff>
      <xdr:row>4</xdr:row>
      <xdr:rowOff>16357</xdr:rowOff>
    </xdr:to>
    <xdr:cxnSp macro="">
      <xdr:nvCxnSpPr>
        <xdr:cNvPr id="149" name="Straight Arrow Connector 148"/>
        <xdr:cNvCxnSpPr/>
      </xdr:nvCxnSpPr>
      <xdr:spPr>
        <a:xfrm flipH="1">
          <a:off x="8574232" y="431993"/>
          <a:ext cx="8659" cy="34636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597477</xdr:colOff>
      <xdr:row>27</xdr:row>
      <xdr:rowOff>181841</xdr:rowOff>
    </xdr:from>
    <xdr:to>
      <xdr:col>13</xdr:col>
      <xdr:colOff>25977</xdr:colOff>
      <xdr:row>27</xdr:row>
      <xdr:rowOff>181841</xdr:rowOff>
    </xdr:to>
    <xdr:cxnSp macro="">
      <xdr:nvCxnSpPr>
        <xdr:cNvPr id="7" name="Straight Connector 6"/>
        <xdr:cNvCxnSpPr/>
      </xdr:nvCxnSpPr>
      <xdr:spPr>
        <a:xfrm>
          <a:off x="7264977" y="5325341"/>
          <a:ext cx="640773"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wsDr>
</file>

<file path=xl/drawings/drawing16.xml><?xml version="1.0" encoding="utf-8"?>
<xdr:wsDr xmlns:xdr="http://schemas.openxmlformats.org/drawingml/2006/spreadsheetDrawing" xmlns:a="http://schemas.openxmlformats.org/drawingml/2006/main">
  <xdr:twoCellAnchor>
    <xdr:from>
      <xdr:col>10</xdr:col>
      <xdr:colOff>97518</xdr:colOff>
      <xdr:row>5</xdr:row>
      <xdr:rowOff>185964</xdr:rowOff>
    </xdr:from>
    <xdr:to>
      <xdr:col>10</xdr:col>
      <xdr:colOff>544286</xdr:colOff>
      <xdr:row>7</xdr:row>
      <xdr:rowOff>0</xdr:rowOff>
    </xdr:to>
    <xdr:sp macro="" textlink="">
      <xdr:nvSpPr>
        <xdr:cNvPr id="2" name="Right Arrow 1"/>
        <xdr:cNvSpPr/>
      </xdr:nvSpPr>
      <xdr:spPr>
        <a:xfrm>
          <a:off x="8887732" y="1138464"/>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86632</xdr:colOff>
      <xdr:row>3</xdr:row>
      <xdr:rowOff>175079</xdr:rowOff>
    </xdr:from>
    <xdr:to>
      <xdr:col>10</xdr:col>
      <xdr:colOff>533400</xdr:colOff>
      <xdr:row>4</xdr:row>
      <xdr:rowOff>179615</xdr:rowOff>
    </xdr:to>
    <xdr:sp macro="" textlink="">
      <xdr:nvSpPr>
        <xdr:cNvPr id="3" name="Right Arrow 2"/>
        <xdr:cNvSpPr/>
      </xdr:nvSpPr>
      <xdr:spPr>
        <a:xfrm>
          <a:off x="8876846" y="746579"/>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62140</xdr:colOff>
      <xdr:row>8</xdr:row>
      <xdr:rowOff>907</xdr:rowOff>
    </xdr:from>
    <xdr:to>
      <xdr:col>10</xdr:col>
      <xdr:colOff>508908</xdr:colOff>
      <xdr:row>9</xdr:row>
      <xdr:rowOff>5443</xdr:rowOff>
    </xdr:to>
    <xdr:sp macro="" textlink="">
      <xdr:nvSpPr>
        <xdr:cNvPr id="4" name="Right Arrow 3"/>
        <xdr:cNvSpPr/>
      </xdr:nvSpPr>
      <xdr:spPr>
        <a:xfrm>
          <a:off x="8852354" y="1524907"/>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78468</xdr:colOff>
      <xdr:row>10</xdr:row>
      <xdr:rowOff>3628</xdr:rowOff>
    </xdr:from>
    <xdr:to>
      <xdr:col>10</xdr:col>
      <xdr:colOff>525236</xdr:colOff>
      <xdr:row>11</xdr:row>
      <xdr:rowOff>8164</xdr:rowOff>
    </xdr:to>
    <xdr:sp macro="" textlink="">
      <xdr:nvSpPr>
        <xdr:cNvPr id="5" name="Right Arrow 4"/>
        <xdr:cNvSpPr/>
      </xdr:nvSpPr>
      <xdr:spPr>
        <a:xfrm>
          <a:off x="8868682" y="1908628"/>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81189</xdr:colOff>
      <xdr:row>12</xdr:row>
      <xdr:rowOff>6349</xdr:rowOff>
    </xdr:from>
    <xdr:to>
      <xdr:col>10</xdr:col>
      <xdr:colOff>527957</xdr:colOff>
      <xdr:row>12</xdr:row>
      <xdr:rowOff>201385</xdr:rowOff>
    </xdr:to>
    <xdr:sp macro="" textlink="">
      <xdr:nvSpPr>
        <xdr:cNvPr id="6" name="Right Arrow 5"/>
        <xdr:cNvSpPr/>
      </xdr:nvSpPr>
      <xdr:spPr>
        <a:xfrm>
          <a:off x="8871403" y="2292349"/>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97518</xdr:colOff>
      <xdr:row>13</xdr:row>
      <xdr:rowOff>185964</xdr:rowOff>
    </xdr:from>
    <xdr:to>
      <xdr:col>10</xdr:col>
      <xdr:colOff>544286</xdr:colOff>
      <xdr:row>15</xdr:row>
      <xdr:rowOff>0</xdr:rowOff>
    </xdr:to>
    <xdr:sp macro="" textlink="">
      <xdr:nvSpPr>
        <xdr:cNvPr id="7" name="Right Arrow 6"/>
        <xdr:cNvSpPr/>
      </xdr:nvSpPr>
      <xdr:spPr>
        <a:xfrm>
          <a:off x="8887732" y="2676071"/>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73025</xdr:colOff>
      <xdr:row>15</xdr:row>
      <xdr:rowOff>175078</xdr:rowOff>
    </xdr:from>
    <xdr:to>
      <xdr:col>10</xdr:col>
      <xdr:colOff>519793</xdr:colOff>
      <xdr:row>16</xdr:row>
      <xdr:rowOff>179614</xdr:rowOff>
    </xdr:to>
    <xdr:sp macro="" textlink="">
      <xdr:nvSpPr>
        <xdr:cNvPr id="8" name="Right Arrow 7"/>
        <xdr:cNvSpPr/>
      </xdr:nvSpPr>
      <xdr:spPr>
        <a:xfrm>
          <a:off x="8863239" y="3046185"/>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89354</xdr:colOff>
      <xdr:row>18</xdr:row>
      <xdr:rowOff>907</xdr:rowOff>
    </xdr:from>
    <xdr:to>
      <xdr:col>10</xdr:col>
      <xdr:colOff>536122</xdr:colOff>
      <xdr:row>19</xdr:row>
      <xdr:rowOff>5443</xdr:rowOff>
    </xdr:to>
    <xdr:sp macro="" textlink="">
      <xdr:nvSpPr>
        <xdr:cNvPr id="9" name="Right Arrow 8"/>
        <xdr:cNvSpPr/>
      </xdr:nvSpPr>
      <xdr:spPr>
        <a:xfrm>
          <a:off x="8879568" y="3443514"/>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78467</xdr:colOff>
      <xdr:row>19</xdr:row>
      <xdr:rowOff>180521</xdr:rowOff>
    </xdr:from>
    <xdr:to>
      <xdr:col>10</xdr:col>
      <xdr:colOff>525235</xdr:colOff>
      <xdr:row>20</xdr:row>
      <xdr:rowOff>185057</xdr:rowOff>
    </xdr:to>
    <xdr:sp macro="" textlink="">
      <xdr:nvSpPr>
        <xdr:cNvPr id="10" name="Right Arrow 9"/>
        <xdr:cNvSpPr/>
      </xdr:nvSpPr>
      <xdr:spPr>
        <a:xfrm>
          <a:off x="8868681" y="3813628"/>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97064</xdr:colOff>
      <xdr:row>21</xdr:row>
      <xdr:rowOff>183243</xdr:rowOff>
    </xdr:from>
    <xdr:to>
      <xdr:col>10</xdr:col>
      <xdr:colOff>543832</xdr:colOff>
      <xdr:row>22</xdr:row>
      <xdr:rowOff>187779</xdr:rowOff>
    </xdr:to>
    <xdr:sp macro="" textlink="">
      <xdr:nvSpPr>
        <xdr:cNvPr id="11" name="Right Arrow 10"/>
        <xdr:cNvSpPr/>
      </xdr:nvSpPr>
      <xdr:spPr>
        <a:xfrm>
          <a:off x="8860064" y="4199618"/>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72571</xdr:colOff>
      <xdr:row>23</xdr:row>
      <xdr:rowOff>183696</xdr:rowOff>
    </xdr:from>
    <xdr:to>
      <xdr:col>10</xdr:col>
      <xdr:colOff>519339</xdr:colOff>
      <xdr:row>24</xdr:row>
      <xdr:rowOff>188232</xdr:rowOff>
    </xdr:to>
    <xdr:sp macro="" textlink="">
      <xdr:nvSpPr>
        <xdr:cNvPr id="12" name="Right Arrow 11"/>
        <xdr:cNvSpPr/>
      </xdr:nvSpPr>
      <xdr:spPr>
        <a:xfrm>
          <a:off x="8835571" y="4581071"/>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88900</xdr:colOff>
      <xdr:row>25</xdr:row>
      <xdr:rowOff>188685</xdr:rowOff>
    </xdr:from>
    <xdr:to>
      <xdr:col>10</xdr:col>
      <xdr:colOff>535668</xdr:colOff>
      <xdr:row>27</xdr:row>
      <xdr:rowOff>2721</xdr:rowOff>
    </xdr:to>
    <xdr:sp macro="" textlink="">
      <xdr:nvSpPr>
        <xdr:cNvPr id="13" name="Right Arrow 12"/>
        <xdr:cNvSpPr/>
      </xdr:nvSpPr>
      <xdr:spPr>
        <a:xfrm>
          <a:off x="8851900" y="4967060"/>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75747</xdr:colOff>
      <xdr:row>28</xdr:row>
      <xdr:rowOff>907</xdr:rowOff>
    </xdr:from>
    <xdr:to>
      <xdr:col>10</xdr:col>
      <xdr:colOff>522515</xdr:colOff>
      <xdr:row>29</xdr:row>
      <xdr:rowOff>5443</xdr:rowOff>
    </xdr:to>
    <xdr:sp macro="" textlink="">
      <xdr:nvSpPr>
        <xdr:cNvPr id="14" name="Right Arrow 13"/>
        <xdr:cNvSpPr/>
      </xdr:nvSpPr>
      <xdr:spPr>
        <a:xfrm>
          <a:off x="8865961" y="5362121"/>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78468</xdr:colOff>
      <xdr:row>30</xdr:row>
      <xdr:rowOff>3628</xdr:rowOff>
    </xdr:from>
    <xdr:to>
      <xdr:col>10</xdr:col>
      <xdr:colOff>525236</xdr:colOff>
      <xdr:row>31</xdr:row>
      <xdr:rowOff>8164</xdr:rowOff>
    </xdr:to>
    <xdr:sp macro="" textlink="">
      <xdr:nvSpPr>
        <xdr:cNvPr id="15" name="Right Arrow 14"/>
        <xdr:cNvSpPr/>
      </xdr:nvSpPr>
      <xdr:spPr>
        <a:xfrm>
          <a:off x="8868682" y="5745842"/>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81189</xdr:colOff>
      <xdr:row>32</xdr:row>
      <xdr:rowOff>6350</xdr:rowOff>
    </xdr:from>
    <xdr:to>
      <xdr:col>10</xdr:col>
      <xdr:colOff>527957</xdr:colOff>
      <xdr:row>33</xdr:row>
      <xdr:rowOff>10886</xdr:rowOff>
    </xdr:to>
    <xdr:sp macro="" textlink="">
      <xdr:nvSpPr>
        <xdr:cNvPr id="16" name="Right Arrow 15"/>
        <xdr:cNvSpPr/>
      </xdr:nvSpPr>
      <xdr:spPr>
        <a:xfrm>
          <a:off x="8871403" y="6129564"/>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97518</xdr:colOff>
      <xdr:row>34</xdr:row>
      <xdr:rowOff>9071</xdr:rowOff>
    </xdr:from>
    <xdr:to>
      <xdr:col>10</xdr:col>
      <xdr:colOff>544286</xdr:colOff>
      <xdr:row>35</xdr:row>
      <xdr:rowOff>0</xdr:rowOff>
    </xdr:to>
    <xdr:sp macro="" textlink="">
      <xdr:nvSpPr>
        <xdr:cNvPr id="17" name="Right Arrow 16"/>
        <xdr:cNvSpPr/>
      </xdr:nvSpPr>
      <xdr:spPr>
        <a:xfrm>
          <a:off x="8887732" y="6513285"/>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100239</xdr:colOff>
      <xdr:row>36</xdr:row>
      <xdr:rowOff>11793</xdr:rowOff>
    </xdr:from>
    <xdr:to>
      <xdr:col>10</xdr:col>
      <xdr:colOff>547007</xdr:colOff>
      <xdr:row>37</xdr:row>
      <xdr:rowOff>16329</xdr:rowOff>
    </xdr:to>
    <xdr:sp macro="" textlink="">
      <xdr:nvSpPr>
        <xdr:cNvPr id="18" name="Right Arrow 17"/>
        <xdr:cNvSpPr/>
      </xdr:nvSpPr>
      <xdr:spPr>
        <a:xfrm>
          <a:off x="8890453" y="6910614"/>
          <a:ext cx="446768" cy="195036"/>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15875</xdr:colOff>
      <xdr:row>4</xdr:row>
      <xdr:rowOff>0</xdr:rowOff>
    </xdr:from>
    <xdr:to>
      <xdr:col>1</xdr:col>
      <xdr:colOff>555625</xdr:colOff>
      <xdr:row>5</xdr:row>
      <xdr:rowOff>15875</xdr:rowOff>
    </xdr:to>
    <xdr:sp macro="" textlink="">
      <xdr:nvSpPr>
        <xdr:cNvPr id="19" name="Left Arrow 18"/>
        <xdr:cNvSpPr/>
      </xdr:nvSpPr>
      <xdr:spPr>
        <a:xfrm>
          <a:off x="619125" y="762000"/>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9525</xdr:colOff>
      <xdr:row>7</xdr:row>
      <xdr:rowOff>152400</xdr:rowOff>
    </xdr:from>
    <xdr:to>
      <xdr:col>1</xdr:col>
      <xdr:colOff>549275</xdr:colOff>
      <xdr:row>8</xdr:row>
      <xdr:rowOff>168275</xdr:rowOff>
    </xdr:to>
    <xdr:sp macro="" textlink="">
      <xdr:nvSpPr>
        <xdr:cNvPr id="20" name="Left Arrow 19"/>
        <xdr:cNvSpPr/>
      </xdr:nvSpPr>
      <xdr:spPr>
        <a:xfrm>
          <a:off x="612775" y="1485900"/>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34925</xdr:colOff>
      <xdr:row>9</xdr:row>
      <xdr:rowOff>177800</xdr:rowOff>
    </xdr:from>
    <xdr:to>
      <xdr:col>1</xdr:col>
      <xdr:colOff>574675</xdr:colOff>
      <xdr:row>11</xdr:row>
      <xdr:rowOff>3175</xdr:rowOff>
    </xdr:to>
    <xdr:sp macro="" textlink="">
      <xdr:nvSpPr>
        <xdr:cNvPr id="21" name="Left Arrow 20"/>
        <xdr:cNvSpPr/>
      </xdr:nvSpPr>
      <xdr:spPr>
        <a:xfrm>
          <a:off x="638175" y="1892300"/>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44450</xdr:colOff>
      <xdr:row>11</xdr:row>
      <xdr:rowOff>187325</xdr:rowOff>
    </xdr:from>
    <xdr:to>
      <xdr:col>1</xdr:col>
      <xdr:colOff>584200</xdr:colOff>
      <xdr:row>12</xdr:row>
      <xdr:rowOff>203200</xdr:rowOff>
    </xdr:to>
    <xdr:sp macro="" textlink="">
      <xdr:nvSpPr>
        <xdr:cNvPr id="22" name="Left Arrow 21"/>
        <xdr:cNvSpPr/>
      </xdr:nvSpPr>
      <xdr:spPr>
        <a:xfrm>
          <a:off x="647700" y="2282825"/>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53975</xdr:colOff>
      <xdr:row>14</xdr:row>
      <xdr:rowOff>6350</xdr:rowOff>
    </xdr:from>
    <xdr:to>
      <xdr:col>1</xdr:col>
      <xdr:colOff>593725</xdr:colOff>
      <xdr:row>15</xdr:row>
      <xdr:rowOff>22225</xdr:rowOff>
    </xdr:to>
    <xdr:sp macro="" textlink="">
      <xdr:nvSpPr>
        <xdr:cNvPr id="23" name="Left Arrow 22"/>
        <xdr:cNvSpPr/>
      </xdr:nvSpPr>
      <xdr:spPr>
        <a:xfrm>
          <a:off x="657225" y="2689225"/>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47625</xdr:colOff>
      <xdr:row>16</xdr:row>
      <xdr:rowOff>0</xdr:rowOff>
    </xdr:from>
    <xdr:to>
      <xdr:col>1</xdr:col>
      <xdr:colOff>587375</xdr:colOff>
      <xdr:row>17</xdr:row>
      <xdr:rowOff>15875</xdr:rowOff>
    </xdr:to>
    <xdr:sp macro="" textlink="">
      <xdr:nvSpPr>
        <xdr:cNvPr id="24" name="Left Arrow 23"/>
        <xdr:cNvSpPr/>
      </xdr:nvSpPr>
      <xdr:spPr>
        <a:xfrm>
          <a:off x="650875" y="3063875"/>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25400</xdr:colOff>
      <xdr:row>17</xdr:row>
      <xdr:rowOff>184150</xdr:rowOff>
    </xdr:from>
    <xdr:to>
      <xdr:col>1</xdr:col>
      <xdr:colOff>565150</xdr:colOff>
      <xdr:row>19</xdr:row>
      <xdr:rowOff>9525</xdr:rowOff>
    </xdr:to>
    <xdr:sp macro="" textlink="">
      <xdr:nvSpPr>
        <xdr:cNvPr id="25" name="Left Arrow 24"/>
        <xdr:cNvSpPr/>
      </xdr:nvSpPr>
      <xdr:spPr>
        <a:xfrm>
          <a:off x="628650" y="3438525"/>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50800</xdr:colOff>
      <xdr:row>20</xdr:row>
      <xdr:rowOff>3175</xdr:rowOff>
    </xdr:from>
    <xdr:to>
      <xdr:col>1</xdr:col>
      <xdr:colOff>590550</xdr:colOff>
      <xdr:row>21</xdr:row>
      <xdr:rowOff>19050</xdr:rowOff>
    </xdr:to>
    <xdr:sp macro="" textlink="">
      <xdr:nvSpPr>
        <xdr:cNvPr id="26" name="Left Arrow 25"/>
        <xdr:cNvSpPr/>
      </xdr:nvSpPr>
      <xdr:spPr>
        <a:xfrm>
          <a:off x="654050" y="3829050"/>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44450</xdr:colOff>
      <xdr:row>21</xdr:row>
      <xdr:rowOff>187325</xdr:rowOff>
    </xdr:from>
    <xdr:to>
      <xdr:col>1</xdr:col>
      <xdr:colOff>584200</xdr:colOff>
      <xdr:row>23</xdr:row>
      <xdr:rowOff>12700</xdr:rowOff>
    </xdr:to>
    <xdr:sp macro="" textlink="">
      <xdr:nvSpPr>
        <xdr:cNvPr id="27" name="Left Arrow 26"/>
        <xdr:cNvSpPr/>
      </xdr:nvSpPr>
      <xdr:spPr>
        <a:xfrm>
          <a:off x="647700" y="4203700"/>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53975</xdr:colOff>
      <xdr:row>23</xdr:row>
      <xdr:rowOff>180975</xdr:rowOff>
    </xdr:from>
    <xdr:to>
      <xdr:col>1</xdr:col>
      <xdr:colOff>593725</xdr:colOff>
      <xdr:row>25</xdr:row>
      <xdr:rowOff>6350</xdr:rowOff>
    </xdr:to>
    <xdr:sp macro="" textlink="">
      <xdr:nvSpPr>
        <xdr:cNvPr id="28" name="Left Arrow 27"/>
        <xdr:cNvSpPr/>
      </xdr:nvSpPr>
      <xdr:spPr>
        <a:xfrm>
          <a:off x="657225" y="4578350"/>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47625</xdr:colOff>
      <xdr:row>25</xdr:row>
      <xdr:rowOff>174625</xdr:rowOff>
    </xdr:from>
    <xdr:to>
      <xdr:col>1</xdr:col>
      <xdr:colOff>587375</xdr:colOff>
      <xdr:row>27</xdr:row>
      <xdr:rowOff>0</xdr:rowOff>
    </xdr:to>
    <xdr:sp macro="" textlink="">
      <xdr:nvSpPr>
        <xdr:cNvPr id="29" name="Left Arrow 28"/>
        <xdr:cNvSpPr/>
      </xdr:nvSpPr>
      <xdr:spPr>
        <a:xfrm>
          <a:off x="650875" y="4953000"/>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41275</xdr:colOff>
      <xdr:row>27</xdr:row>
      <xdr:rowOff>200025</xdr:rowOff>
    </xdr:from>
    <xdr:to>
      <xdr:col>1</xdr:col>
      <xdr:colOff>581025</xdr:colOff>
      <xdr:row>29</xdr:row>
      <xdr:rowOff>9525</xdr:rowOff>
    </xdr:to>
    <xdr:sp macro="" textlink="">
      <xdr:nvSpPr>
        <xdr:cNvPr id="30" name="Left Arrow 29"/>
        <xdr:cNvSpPr/>
      </xdr:nvSpPr>
      <xdr:spPr>
        <a:xfrm>
          <a:off x="644525" y="5359400"/>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34925</xdr:colOff>
      <xdr:row>29</xdr:row>
      <xdr:rowOff>177800</xdr:rowOff>
    </xdr:from>
    <xdr:to>
      <xdr:col>1</xdr:col>
      <xdr:colOff>574675</xdr:colOff>
      <xdr:row>31</xdr:row>
      <xdr:rowOff>3175</xdr:rowOff>
    </xdr:to>
    <xdr:sp macro="" textlink="">
      <xdr:nvSpPr>
        <xdr:cNvPr id="31" name="Left Arrow 30"/>
        <xdr:cNvSpPr/>
      </xdr:nvSpPr>
      <xdr:spPr>
        <a:xfrm>
          <a:off x="638175" y="5734050"/>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12700</xdr:colOff>
      <xdr:row>31</xdr:row>
      <xdr:rowOff>187325</xdr:rowOff>
    </xdr:from>
    <xdr:to>
      <xdr:col>1</xdr:col>
      <xdr:colOff>552450</xdr:colOff>
      <xdr:row>33</xdr:row>
      <xdr:rowOff>12700</xdr:rowOff>
    </xdr:to>
    <xdr:sp macro="" textlink="">
      <xdr:nvSpPr>
        <xdr:cNvPr id="32" name="Left Arrow 31"/>
        <xdr:cNvSpPr/>
      </xdr:nvSpPr>
      <xdr:spPr>
        <a:xfrm>
          <a:off x="615950" y="6124575"/>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38100</xdr:colOff>
      <xdr:row>34</xdr:row>
      <xdr:rowOff>6350</xdr:rowOff>
    </xdr:from>
    <xdr:to>
      <xdr:col>1</xdr:col>
      <xdr:colOff>577850</xdr:colOff>
      <xdr:row>35</xdr:row>
      <xdr:rowOff>6350</xdr:rowOff>
    </xdr:to>
    <xdr:sp macro="" textlink="">
      <xdr:nvSpPr>
        <xdr:cNvPr id="33" name="Left Arrow 32"/>
        <xdr:cNvSpPr/>
      </xdr:nvSpPr>
      <xdr:spPr>
        <a:xfrm>
          <a:off x="641350" y="6515100"/>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31750</xdr:colOff>
      <xdr:row>36</xdr:row>
      <xdr:rowOff>0</xdr:rowOff>
    </xdr:from>
    <xdr:to>
      <xdr:col>1</xdr:col>
      <xdr:colOff>571500</xdr:colOff>
      <xdr:row>37</xdr:row>
      <xdr:rowOff>15875</xdr:rowOff>
    </xdr:to>
    <xdr:sp macro="" textlink="">
      <xdr:nvSpPr>
        <xdr:cNvPr id="34" name="Left Arrow 33"/>
        <xdr:cNvSpPr/>
      </xdr:nvSpPr>
      <xdr:spPr>
        <a:xfrm>
          <a:off x="635000" y="6905625"/>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34925</xdr:colOff>
      <xdr:row>6</xdr:row>
      <xdr:rowOff>3175</xdr:rowOff>
    </xdr:from>
    <xdr:to>
      <xdr:col>1</xdr:col>
      <xdr:colOff>574675</xdr:colOff>
      <xdr:row>7</xdr:row>
      <xdr:rowOff>19050</xdr:rowOff>
    </xdr:to>
    <xdr:sp macro="" textlink="">
      <xdr:nvSpPr>
        <xdr:cNvPr id="35" name="Left Arrow 34"/>
        <xdr:cNvSpPr/>
      </xdr:nvSpPr>
      <xdr:spPr>
        <a:xfrm>
          <a:off x="638175" y="1146175"/>
          <a:ext cx="539750" cy="206375"/>
        </a:xfrm>
        <a:prstGeom prst="leftArrow">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33</xdr:col>
      <xdr:colOff>168275</xdr:colOff>
      <xdr:row>18</xdr:row>
      <xdr:rowOff>60601</xdr:rowOff>
    </xdr:from>
    <xdr:to>
      <xdr:col>42</xdr:col>
      <xdr:colOff>150585</xdr:colOff>
      <xdr:row>44</xdr:row>
      <xdr:rowOff>28576</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1282025" y="3489601"/>
          <a:ext cx="5411560" cy="4920975"/>
        </a:xfrm>
        <a:prstGeom prst="rect">
          <a:avLst/>
        </a:prstGeom>
      </xdr:spPr>
    </xdr:pic>
    <xdr:clientData/>
  </xdr:twoCellAnchor>
  <xdr:twoCellAnchor>
    <xdr:from>
      <xdr:col>10</xdr:col>
      <xdr:colOff>174625</xdr:colOff>
      <xdr:row>7</xdr:row>
      <xdr:rowOff>174625</xdr:rowOff>
    </xdr:from>
    <xdr:to>
      <xdr:col>10</xdr:col>
      <xdr:colOff>777875</xdr:colOff>
      <xdr:row>9</xdr:row>
      <xdr:rowOff>127000</xdr:rowOff>
    </xdr:to>
    <xdr:sp macro="" textlink="">
      <xdr:nvSpPr>
        <xdr:cNvPr id="3" name="Right Arrow 2"/>
        <xdr:cNvSpPr/>
      </xdr:nvSpPr>
      <xdr:spPr>
        <a:xfrm>
          <a:off x="7127875" y="1508125"/>
          <a:ext cx="603250" cy="333375"/>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444500</xdr:colOff>
      <xdr:row>2</xdr:row>
      <xdr:rowOff>31750</xdr:rowOff>
    </xdr:from>
    <xdr:to>
      <xdr:col>10</xdr:col>
      <xdr:colOff>793750</xdr:colOff>
      <xdr:row>5</xdr:row>
      <xdr:rowOff>15875</xdr:rowOff>
    </xdr:to>
    <xdr:sp macro="" textlink="">
      <xdr:nvSpPr>
        <xdr:cNvPr id="4" name="Right Arrow 3"/>
        <xdr:cNvSpPr/>
      </xdr:nvSpPr>
      <xdr:spPr>
        <a:xfrm>
          <a:off x="6524625" y="412750"/>
          <a:ext cx="1222375" cy="555625"/>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29</xdr:col>
      <xdr:colOff>317047</xdr:colOff>
      <xdr:row>9</xdr:row>
      <xdr:rowOff>14966</xdr:rowOff>
    </xdr:from>
    <xdr:to>
      <xdr:col>41</xdr:col>
      <xdr:colOff>313826</xdr:colOff>
      <xdr:row>27</xdr:row>
      <xdr:rowOff>136070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074368" y="1729466"/>
          <a:ext cx="7344637" cy="3550104"/>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1</xdr:col>
      <xdr:colOff>273844</xdr:colOff>
      <xdr:row>15</xdr:row>
      <xdr:rowOff>83344</xdr:rowOff>
    </xdr:from>
    <xdr:to>
      <xdr:col>3</xdr:col>
      <xdr:colOff>416718</xdr:colOff>
      <xdr:row>15</xdr:row>
      <xdr:rowOff>83344</xdr:rowOff>
    </xdr:to>
    <xdr:cxnSp macro="">
      <xdr:nvCxnSpPr>
        <xdr:cNvPr id="4" name="Straight Arrow Connector 3"/>
        <xdr:cNvCxnSpPr/>
      </xdr:nvCxnSpPr>
      <xdr:spPr>
        <a:xfrm>
          <a:off x="1273969" y="6179344"/>
          <a:ext cx="1357312" cy="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269082</xdr:colOff>
      <xdr:row>16</xdr:row>
      <xdr:rowOff>92869</xdr:rowOff>
    </xdr:from>
    <xdr:to>
      <xdr:col>3</xdr:col>
      <xdr:colOff>411956</xdr:colOff>
      <xdr:row>16</xdr:row>
      <xdr:rowOff>92869</xdr:rowOff>
    </xdr:to>
    <xdr:cxnSp macro="">
      <xdr:nvCxnSpPr>
        <xdr:cNvPr id="5" name="Straight Arrow Connector 4"/>
        <xdr:cNvCxnSpPr/>
      </xdr:nvCxnSpPr>
      <xdr:spPr>
        <a:xfrm>
          <a:off x="1278732" y="3140869"/>
          <a:ext cx="1362074" cy="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257174</xdr:colOff>
      <xdr:row>17</xdr:row>
      <xdr:rowOff>114300</xdr:rowOff>
    </xdr:from>
    <xdr:to>
      <xdr:col>3</xdr:col>
      <xdr:colOff>400048</xdr:colOff>
      <xdr:row>17</xdr:row>
      <xdr:rowOff>114300</xdr:rowOff>
    </xdr:to>
    <xdr:cxnSp macro="">
      <xdr:nvCxnSpPr>
        <xdr:cNvPr id="6" name="Straight Arrow Connector 5"/>
        <xdr:cNvCxnSpPr/>
      </xdr:nvCxnSpPr>
      <xdr:spPr>
        <a:xfrm>
          <a:off x="1257299" y="6591300"/>
          <a:ext cx="1357312" cy="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202406</xdr:colOff>
      <xdr:row>33</xdr:row>
      <xdr:rowOff>100012</xdr:rowOff>
    </xdr:from>
    <xdr:to>
      <xdr:col>4</xdr:col>
      <xdr:colOff>52386</xdr:colOff>
      <xdr:row>33</xdr:row>
      <xdr:rowOff>107156</xdr:rowOff>
    </xdr:to>
    <xdr:cxnSp macro="">
      <xdr:nvCxnSpPr>
        <xdr:cNvPr id="7" name="Straight Arrow Connector 6"/>
        <xdr:cNvCxnSpPr/>
      </xdr:nvCxnSpPr>
      <xdr:spPr>
        <a:xfrm flipV="1">
          <a:off x="2416969" y="9434512"/>
          <a:ext cx="457198" cy="714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188119</xdr:colOff>
      <xdr:row>34</xdr:row>
      <xdr:rowOff>97631</xdr:rowOff>
    </xdr:from>
    <xdr:to>
      <xdr:col>4</xdr:col>
      <xdr:colOff>38099</xdr:colOff>
      <xdr:row>34</xdr:row>
      <xdr:rowOff>104775</xdr:rowOff>
    </xdr:to>
    <xdr:cxnSp macro="">
      <xdr:nvCxnSpPr>
        <xdr:cNvPr id="9" name="Straight Arrow Connector 8"/>
        <xdr:cNvCxnSpPr/>
      </xdr:nvCxnSpPr>
      <xdr:spPr>
        <a:xfrm flipV="1">
          <a:off x="2402682" y="9622631"/>
          <a:ext cx="457198" cy="714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450056</xdr:colOff>
      <xdr:row>20</xdr:row>
      <xdr:rowOff>109537</xdr:rowOff>
    </xdr:from>
    <xdr:to>
      <xdr:col>3</xdr:col>
      <xdr:colOff>300035</xdr:colOff>
      <xdr:row>20</xdr:row>
      <xdr:rowOff>116681</xdr:rowOff>
    </xdr:to>
    <xdr:cxnSp macro="">
      <xdr:nvCxnSpPr>
        <xdr:cNvPr id="10" name="Straight Arrow Connector 9"/>
        <xdr:cNvCxnSpPr/>
      </xdr:nvCxnSpPr>
      <xdr:spPr>
        <a:xfrm flipV="1">
          <a:off x="2057400" y="7158037"/>
          <a:ext cx="457198" cy="714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52387</xdr:colOff>
      <xdr:row>23</xdr:row>
      <xdr:rowOff>59531</xdr:rowOff>
    </xdr:from>
    <xdr:to>
      <xdr:col>6</xdr:col>
      <xdr:colOff>219075</xdr:colOff>
      <xdr:row>31</xdr:row>
      <xdr:rowOff>0</xdr:rowOff>
    </xdr:to>
    <xdr:sp macro="" textlink="">
      <xdr:nvSpPr>
        <xdr:cNvPr id="11" name="Right Brace 10"/>
        <xdr:cNvSpPr/>
      </xdr:nvSpPr>
      <xdr:spPr>
        <a:xfrm>
          <a:off x="3500437" y="4441031"/>
          <a:ext cx="776288" cy="1464469"/>
        </a:xfrm>
        <a:prstGeom prst="righ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l"/>
          <a:endParaRPr lang="en-US" sz="1100"/>
        </a:p>
      </xdr:txBody>
    </xdr:sp>
    <xdr:clientData/>
  </xdr:twoCellAnchor>
  <xdr:twoCellAnchor>
    <xdr:from>
      <xdr:col>12</xdr:col>
      <xdr:colOff>297656</xdr:colOff>
      <xdr:row>20</xdr:row>
      <xdr:rowOff>114300</xdr:rowOff>
    </xdr:from>
    <xdr:to>
      <xdr:col>14</xdr:col>
      <xdr:colOff>400050</xdr:colOff>
      <xdr:row>20</xdr:row>
      <xdr:rowOff>116681</xdr:rowOff>
    </xdr:to>
    <xdr:cxnSp macro="">
      <xdr:nvCxnSpPr>
        <xdr:cNvPr id="14" name="Straight Arrow Connector 13"/>
        <xdr:cNvCxnSpPr/>
      </xdr:nvCxnSpPr>
      <xdr:spPr>
        <a:xfrm flipV="1">
          <a:off x="8012906" y="3924300"/>
          <a:ext cx="1321594" cy="238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16</xdr:col>
      <xdr:colOff>90487</xdr:colOff>
      <xdr:row>23</xdr:row>
      <xdr:rowOff>40481</xdr:rowOff>
    </xdr:from>
    <xdr:to>
      <xdr:col>17</xdr:col>
      <xdr:colOff>257175</xdr:colOff>
      <xdr:row>30</xdr:row>
      <xdr:rowOff>171450</xdr:rowOff>
    </xdr:to>
    <xdr:sp macro="" textlink="">
      <xdr:nvSpPr>
        <xdr:cNvPr id="15" name="Right Brace 14"/>
        <xdr:cNvSpPr/>
      </xdr:nvSpPr>
      <xdr:spPr>
        <a:xfrm>
          <a:off x="10244137" y="4421981"/>
          <a:ext cx="776288" cy="1464469"/>
        </a:xfrm>
        <a:prstGeom prst="righ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l"/>
          <a:endParaRPr lang="en-US" sz="1100"/>
        </a:p>
      </xdr:txBody>
    </xdr:sp>
    <xdr:clientData/>
  </xdr:twoCellAnchor>
  <xdr:twoCellAnchor>
    <xdr:from>
      <xdr:col>12</xdr:col>
      <xdr:colOff>283369</xdr:colOff>
      <xdr:row>14</xdr:row>
      <xdr:rowOff>83344</xdr:rowOff>
    </xdr:from>
    <xdr:to>
      <xdr:col>14</xdr:col>
      <xdr:colOff>426243</xdr:colOff>
      <xdr:row>14</xdr:row>
      <xdr:rowOff>83344</xdr:rowOff>
    </xdr:to>
    <xdr:cxnSp macro="">
      <xdr:nvCxnSpPr>
        <xdr:cNvPr id="17" name="Straight Arrow Connector 16"/>
        <xdr:cNvCxnSpPr/>
      </xdr:nvCxnSpPr>
      <xdr:spPr>
        <a:xfrm>
          <a:off x="7998619" y="2750344"/>
          <a:ext cx="1362074" cy="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12</xdr:col>
      <xdr:colOff>283369</xdr:colOff>
      <xdr:row>15</xdr:row>
      <xdr:rowOff>102394</xdr:rowOff>
    </xdr:from>
    <xdr:to>
      <xdr:col>14</xdr:col>
      <xdr:colOff>426243</xdr:colOff>
      <xdr:row>15</xdr:row>
      <xdr:rowOff>102394</xdr:rowOff>
    </xdr:to>
    <xdr:cxnSp macro="">
      <xdr:nvCxnSpPr>
        <xdr:cNvPr id="18" name="Straight Arrow Connector 17"/>
        <xdr:cNvCxnSpPr/>
      </xdr:nvCxnSpPr>
      <xdr:spPr>
        <a:xfrm>
          <a:off x="7998619" y="2959894"/>
          <a:ext cx="1362074" cy="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12</xdr:col>
      <xdr:colOff>264319</xdr:colOff>
      <xdr:row>16</xdr:row>
      <xdr:rowOff>121444</xdr:rowOff>
    </xdr:from>
    <xdr:to>
      <xdr:col>14</xdr:col>
      <xdr:colOff>407193</xdr:colOff>
      <xdr:row>16</xdr:row>
      <xdr:rowOff>121444</xdr:rowOff>
    </xdr:to>
    <xdr:cxnSp macro="">
      <xdr:nvCxnSpPr>
        <xdr:cNvPr id="19" name="Straight Arrow Connector 18"/>
        <xdr:cNvCxnSpPr/>
      </xdr:nvCxnSpPr>
      <xdr:spPr>
        <a:xfrm>
          <a:off x="7979569" y="3169444"/>
          <a:ext cx="1362074" cy="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464343</xdr:colOff>
      <xdr:row>101</xdr:row>
      <xdr:rowOff>107156</xdr:rowOff>
    </xdr:from>
    <xdr:to>
      <xdr:col>3</xdr:col>
      <xdr:colOff>583406</xdr:colOff>
      <xdr:row>101</xdr:row>
      <xdr:rowOff>107156</xdr:rowOff>
    </xdr:to>
    <xdr:cxnSp macro="">
      <xdr:nvCxnSpPr>
        <xdr:cNvPr id="46" name="Straight Arrow Connector 45"/>
        <xdr:cNvCxnSpPr/>
      </xdr:nvCxnSpPr>
      <xdr:spPr>
        <a:xfrm flipH="1">
          <a:off x="1678781" y="19419094"/>
          <a:ext cx="762000" cy="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314856</xdr:colOff>
      <xdr:row>275</xdr:row>
      <xdr:rowOff>79374</xdr:rowOff>
    </xdr:from>
    <xdr:to>
      <xdr:col>10</xdr:col>
      <xdr:colOff>187856</xdr:colOff>
      <xdr:row>275</xdr:row>
      <xdr:rowOff>79374</xdr:rowOff>
    </xdr:to>
    <xdr:cxnSp macro="">
      <xdr:nvCxnSpPr>
        <xdr:cNvPr id="56" name="Straight Arrow Connector 55"/>
        <xdr:cNvCxnSpPr/>
      </xdr:nvCxnSpPr>
      <xdr:spPr>
        <a:xfrm>
          <a:off x="3479273" y="28146374"/>
          <a:ext cx="3354916"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314855</xdr:colOff>
      <xdr:row>270</xdr:row>
      <xdr:rowOff>21167</xdr:rowOff>
    </xdr:from>
    <xdr:to>
      <xdr:col>5</xdr:col>
      <xdr:colOff>328082</xdr:colOff>
      <xdr:row>275</xdr:row>
      <xdr:rowOff>68792</xdr:rowOff>
    </xdr:to>
    <xdr:cxnSp macro="">
      <xdr:nvCxnSpPr>
        <xdr:cNvPr id="60" name="Straight Connector 59"/>
        <xdr:cNvCxnSpPr/>
      </xdr:nvCxnSpPr>
      <xdr:spPr>
        <a:xfrm>
          <a:off x="3479272" y="27135667"/>
          <a:ext cx="13227" cy="10001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333375</xdr:colOff>
      <xdr:row>270</xdr:row>
      <xdr:rowOff>15875</xdr:rowOff>
    </xdr:from>
    <xdr:to>
      <xdr:col>4</xdr:col>
      <xdr:colOff>333375</xdr:colOff>
      <xdr:row>276</xdr:row>
      <xdr:rowOff>100542</xdr:rowOff>
    </xdr:to>
    <xdr:cxnSp macro="">
      <xdr:nvCxnSpPr>
        <xdr:cNvPr id="62" name="Straight Connector 61"/>
        <xdr:cNvCxnSpPr/>
      </xdr:nvCxnSpPr>
      <xdr:spPr>
        <a:xfrm>
          <a:off x="2831042" y="27130375"/>
          <a:ext cx="0" cy="122766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306916</xdr:colOff>
      <xdr:row>270</xdr:row>
      <xdr:rowOff>26458</xdr:rowOff>
    </xdr:from>
    <xdr:to>
      <xdr:col>3</xdr:col>
      <xdr:colOff>312208</xdr:colOff>
      <xdr:row>277</xdr:row>
      <xdr:rowOff>100542</xdr:rowOff>
    </xdr:to>
    <xdr:cxnSp macro="">
      <xdr:nvCxnSpPr>
        <xdr:cNvPr id="65" name="Straight Connector 64"/>
        <xdr:cNvCxnSpPr/>
      </xdr:nvCxnSpPr>
      <xdr:spPr>
        <a:xfrm>
          <a:off x="2164291" y="27140958"/>
          <a:ext cx="5292" cy="140758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301625</xdr:colOff>
      <xdr:row>270</xdr:row>
      <xdr:rowOff>26458</xdr:rowOff>
    </xdr:from>
    <xdr:to>
      <xdr:col>2</xdr:col>
      <xdr:colOff>306916</xdr:colOff>
      <xdr:row>278</xdr:row>
      <xdr:rowOff>111125</xdr:rowOff>
    </xdr:to>
    <xdr:cxnSp macro="">
      <xdr:nvCxnSpPr>
        <xdr:cNvPr id="66" name="Straight Connector 65"/>
        <xdr:cNvCxnSpPr/>
      </xdr:nvCxnSpPr>
      <xdr:spPr>
        <a:xfrm flipH="1">
          <a:off x="1518708" y="27140958"/>
          <a:ext cx="5291" cy="160866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329673</xdr:colOff>
      <xdr:row>276</xdr:row>
      <xdr:rowOff>94191</xdr:rowOff>
    </xdr:from>
    <xdr:to>
      <xdr:col>10</xdr:col>
      <xdr:colOff>176893</xdr:colOff>
      <xdr:row>276</xdr:row>
      <xdr:rowOff>102054</xdr:rowOff>
    </xdr:to>
    <xdr:cxnSp macro="">
      <xdr:nvCxnSpPr>
        <xdr:cNvPr id="70" name="Straight Arrow Connector 69"/>
        <xdr:cNvCxnSpPr/>
      </xdr:nvCxnSpPr>
      <xdr:spPr>
        <a:xfrm>
          <a:off x="2833387" y="28349423"/>
          <a:ext cx="4004202" cy="7863"/>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318031</xdr:colOff>
      <xdr:row>277</xdr:row>
      <xdr:rowOff>87841</xdr:rowOff>
    </xdr:from>
    <xdr:to>
      <xdr:col>10</xdr:col>
      <xdr:colOff>190500</xdr:colOff>
      <xdr:row>277</xdr:row>
      <xdr:rowOff>102054</xdr:rowOff>
    </xdr:to>
    <xdr:cxnSp macro="">
      <xdr:nvCxnSpPr>
        <xdr:cNvPr id="71" name="Straight Arrow Connector 70"/>
        <xdr:cNvCxnSpPr/>
      </xdr:nvCxnSpPr>
      <xdr:spPr>
        <a:xfrm>
          <a:off x="2182210" y="28533573"/>
          <a:ext cx="4668986" cy="14213"/>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306389</xdr:colOff>
      <xdr:row>278</xdr:row>
      <xdr:rowOff>107949</xdr:rowOff>
    </xdr:from>
    <xdr:to>
      <xdr:col>10</xdr:col>
      <xdr:colOff>197304</xdr:colOff>
      <xdr:row>278</xdr:row>
      <xdr:rowOff>115661</xdr:rowOff>
    </xdr:to>
    <xdr:cxnSp macro="">
      <xdr:nvCxnSpPr>
        <xdr:cNvPr id="72" name="Straight Arrow Connector 71"/>
        <xdr:cNvCxnSpPr/>
      </xdr:nvCxnSpPr>
      <xdr:spPr>
        <a:xfrm>
          <a:off x="1531032" y="28744181"/>
          <a:ext cx="5326968" cy="771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404811</xdr:colOff>
      <xdr:row>271</xdr:row>
      <xdr:rowOff>35725</xdr:rowOff>
    </xdr:from>
    <xdr:to>
      <xdr:col>21</xdr:col>
      <xdr:colOff>333374</xdr:colOff>
      <xdr:row>273</xdr:row>
      <xdr:rowOff>142880</xdr:rowOff>
    </xdr:to>
    <xdr:sp macro="" textlink="">
      <xdr:nvSpPr>
        <xdr:cNvPr id="77" name="Right Brace 76"/>
        <xdr:cNvSpPr/>
      </xdr:nvSpPr>
      <xdr:spPr>
        <a:xfrm rot="5400000">
          <a:off x="12364640" y="49797896"/>
          <a:ext cx="488155" cy="4405313"/>
        </a:xfrm>
        <a:prstGeom prst="rightBrace">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US" sz="1100"/>
        </a:p>
      </xdr:txBody>
    </xdr:sp>
    <xdr:clientData/>
  </xdr:twoCellAnchor>
  <xdr:twoCellAnchor>
    <xdr:from>
      <xdr:col>6</xdr:col>
      <xdr:colOff>292550</xdr:colOff>
      <xdr:row>271</xdr:row>
      <xdr:rowOff>73139</xdr:rowOff>
    </xdr:from>
    <xdr:to>
      <xdr:col>9</xdr:col>
      <xdr:colOff>346979</xdr:colOff>
      <xdr:row>272</xdr:row>
      <xdr:rowOff>86749</xdr:rowOff>
    </xdr:to>
    <xdr:sp macro="" textlink="">
      <xdr:nvSpPr>
        <xdr:cNvPr id="78" name="Right Brace 77"/>
        <xdr:cNvSpPr/>
      </xdr:nvSpPr>
      <xdr:spPr>
        <a:xfrm rot="5400000">
          <a:off x="5486226" y="50779307"/>
          <a:ext cx="204110" cy="2233273"/>
        </a:xfrm>
        <a:prstGeom prst="rightBrace">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US" sz="1100"/>
        </a:p>
      </xdr:txBody>
    </xdr:sp>
    <xdr:clientData/>
  </xdr:twoCellAnchor>
  <xdr:twoCellAnchor>
    <xdr:from>
      <xdr:col>6</xdr:col>
      <xdr:colOff>405537</xdr:colOff>
      <xdr:row>321</xdr:row>
      <xdr:rowOff>17319</xdr:rowOff>
    </xdr:from>
    <xdr:to>
      <xdr:col>6</xdr:col>
      <xdr:colOff>405537</xdr:colOff>
      <xdr:row>325</xdr:row>
      <xdr:rowOff>77933</xdr:rowOff>
    </xdr:to>
    <xdr:cxnSp macro="">
      <xdr:nvCxnSpPr>
        <xdr:cNvPr id="100" name="Straight Connector 99"/>
        <xdr:cNvCxnSpPr/>
      </xdr:nvCxnSpPr>
      <xdr:spPr>
        <a:xfrm>
          <a:off x="4588600" y="61239257"/>
          <a:ext cx="0" cy="82261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372341</xdr:colOff>
      <xdr:row>325</xdr:row>
      <xdr:rowOff>95250</xdr:rowOff>
    </xdr:from>
    <xdr:to>
      <xdr:col>9</xdr:col>
      <xdr:colOff>580159</xdr:colOff>
      <xdr:row>325</xdr:row>
      <xdr:rowOff>103909</xdr:rowOff>
    </xdr:to>
    <xdr:cxnSp macro="">
      <xdr:nvCxnSpPr>
        <xdr:cNvPr id="110" name="Straight Arrow Connector 109"/>
        <xdr:cNvCxnSpPr/>
      </xdr:nvCxnSpPr>
      <xdr:spPr>
        <a:xfrm>
          <a:off x="4407477" y="37649727"/>
          <a:ext cx="5403273" cy="8659"/>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290946</xdr:colOff>
      <xdr:row>321</xdr:row>
      <xdr:rowOff>31173</xdr:rowOff>
    </xdr:from>
    <xdr:to>
      <xdr:col>5</xdr:col>
      <xdr:colOff>290946</xdr:colOff>
      <xdr:row>325</xdr:row>
      <xdr:rowOff>91787</xdr:rowOff>
    </xdr:to>
    <xdr:cxnSp macro="">
      <xdr:nvCxnSpPr>
        <xdr:cNvPr id="128" name="Straight Connector 127"/>
        <xdr:cNvCxnSpPr/>
      </xdr:nvCxnSpPr>
      <xdr:spPr>
        <a:xfrm>
          <a:off x="6508173" y="36823650"/>
          <a:ext cx="0" cy="82261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365414</xdr:colOff>
      <xdr:row>321</xdr:row>
      <xdr:rowOff>27710</xdr:rowOff>
    </xdr:from>
    <xdr:to>
      <xdr:col>4</xdr:col>
      <xdr:colOff>365414</xdr:colOff>
      <xdr:row>325</xdr:row>
      <xdr:rowOff>88324</xdr:rowOff>
    </xdr:to>
    <xdr:cxnSp macro="">
      <xdr:nvCxnSpPr>
        <xdr:cNvPr id="129" name="Straight Connector 128"/>
        <xdr:cNvCxnSpPr/>
      </xdr:nvCxnSpPr>
      <xdr:spPr>
        <a:xfrm>
          <a:off x="5837959" y="36820187"/>
          <a:ext cx="0" cy="82261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292677</xdr:colOff>
      <xdr:row>321</xdr:row>
      <xdr:rowOff>24246</xdr:rowOff>
    </xdr:from>
    <xdr:to>
      <xdr:col>3</xdr:col>
      <xdr:colOff>292677</xdr:colOff>
      <xdr:row>325</xdr:row>
      <xdr:rowOff>84860</xdr:rowOff>
    </xdr:to>
    <xdr:cxnSp macro="">
      <xdr:nvCxnSpPr>
        <xdr:cNvPr id="130" name="Straight Connector 129"/>
        <xdr:cNvCxnSpPr/>
      </xdr:nvCxnSpPr>
      <xdr:spPr>
        <a:xfrm>
          <a:off x="5159086" y="36816723"/>
          <a:ext cx="0" cy="82261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401781</xdr:colOff>
      <xdr:row>321</xdr:row>
      <xdr:rowOff>20782</xdr:rowOff>
    </xdr:from>
    <xdr:to>
      <xdr:col>2</xdr:col>
      <xdr:colOff>401781</xdr:colOff>
      <xdr:row>325</xdr:row>
      <xdr:rowOff>81396</xdr:rowOff>
    </xdr:to>
    <xdr:cxnSp macro="">
      <xdr:nvCxnSpPr>
        <xdr:cNvPr id="131" name="Straight Connector 130"/>
        <xdr:cNvCxnSpPr/>
      </xdr:nvCxnSpPr>
      <xdr:spPr>
        <a:xfrm>
          <a:off x="4436917" y="36813259"/>
          <a:ext cx="0" cy="82261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331643</xdr:colOff>
      <xdr:row>321</xdr:row>
      <xdr:rowOff>0</xdr:rowOff>
    </xdr:from>
    <xdr:to>
      <xdr:col>7</xdr:col>
      <xdr:colOff>331644</xdr:colOff>
      <xdr:row>322</xdr:row>
      <xdr:rowOff>95250</xdr:rowOff>
    </xdr:to>
    <xdr:cxnSp macro="">
      <xdr:nvCxnSpPr>
        <xdr:cNvPr id="133" name="Straight Connector 132"/>
        <xdr:cNvCxnSpPr/>
      </xdr:nvCxnSpPr>
      <xdr:spPr>
        <a:xfrm flipH="1">
          <a:off x="5340206" y="61221938"/>
          <a:ext cx="1" cy="2857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325582</xdr:colOff>
      <xdr:row>320</xdr:row>
      <xdr:rowOff>187036</xdr:rowOff>
    </xdr:from>
    <xdr:to>
      <xdr:col>8</xdr:col>
      <xdr:colOff>325583</xdr:colOff>
      <xdr:row>322</xdr:row>
      <xdr:rowOff>91786</xdr:rowOff>
    </xdr:to>
    <xdr:cxnSp macro="">
      <xdr:nvCxnSpPr>
        <xdr:cNvPr id="135" name="Straight Connector 134"/>
        <xdr:cNvCxnSpPr/>
      </xdr:nvCxnSpPr>
      <xdr:spPr>
        <a:xfrm flipH="1">
          <a:off x="8828809" y="36789013"/>
          <a:ext cx="1" cy="2857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313459</xdr:colOff>
      <xdr:row>321</xdr:row>
      <xdr:rowOff>19050</xdr:rowOff>
    </xdr:from>
    <xdr:to>
      <xdr:col>9</xdr:col>
      <xdr:colOff>313460</xdr:colOff>
      <xdr:row>322</xdr:row>
      <xdr:rowOff>114300</xdr:rowOff>
    </xdr:to>
    <xdr:cxnSp macro="">
      <xdr:nvCxnSpPr>
        <xdr:cNvPr id="136" name="Straight Connector 135"/>
        <xdr:cNvCxnSpPr/>
      </xdr:nvCxnSpPr>
      <xdr:spPr>
        <a:xfrm flipH="1">
          <a:off x="9544050" y="36811527"/>
          <a:ext cx="1" cy="2857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324715</xdr:colOff>
      <xdr:row>322</xdr:row>
      <xdr:rowOff>103187</xdr:rowOff>
    </xdr:from>
    <xdr:to>
      <xdr:col>10</xdr:col>
      <xdr:colOff>0</xdr:colOff>
      <xdr:row>322</xdr:row>
      <xdr:rowOff>103910</xdr:rowOff>
    </xdr:to>
    <xdr:cxnSp macro="">
      <xdr:nvCxnSpPr>
        <xdr:cNvPr id="138" name="Straight Arrow Connector 137"/>
        <xdr:cNvCxnSpPr/>
      </xdr:nvCxnSpPr>
      <xdr:spPr>
        <a:xfrm flipV="1">
          <a:off x="5333278" y="61515625"/>
          <a:ext cx="1643785" cy="723"/>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71437</xdr:colOff>
      <xdr:row>388</xdr:row>
      <xdr:rowOff>83344</xdr:rowOff>
    </xdr:from>
    <xdr:to>
      <xdr:col>8</xdr:col>
      <xdr:colOff>600603</xdr:colOff>
      <xdr:row>388</xdr:row>
      <xdr:rowOff>89958</xdr:rowOff>
    </xdr:to>
    <xdr:cxnSp macro="">
      <xdr:nvCxnSpPr>
        <xdr:cNvPr id="24" name="Straight Arrow Connector 23"/>
        <xdr:cNvCxnSpPr/>
      </xdr:nvCxnSpPr>
      <xdr:spPr>
        <a:xfrm>
          <a:off x="4250531" y="74283094"/>
          <a:ext cx="1969822" cy="661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432955</xdr:colOff>
      <xdr:row>470</xdr:row>
      <xdr:rowOff>86591</xdr:rowOff>
    </xdr:from>
    <xdr:to>
      <xdr:col>2</xdr:col>
      <xdr:colOff>0</xdr:colOff>
      <xdr:row>471</xdr:row>
      <xdr:rowOff>25978</xdr:rowOff>
    </xdr:to>
    <xdr:cxnSp macro="">
      <xdr:nvCxnSpPr>
        <xdr:cNvPr id="143" name="Straight Arrow Connector 142"/>
        <xdr:cNvCxnSpPr/>
      </xdr:nvCxnSpPr>
      <xdr:spPr>
        <a:xfrm>
          <a:off x="1039091" y="64882568"/>
          <a:ext cx="173182" cy="129887"/>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11</xdr:col>
      <xdr:colOff>294409</xdr:colOff>
      <xdr:row>471</xdr:row>
      <xdr:rowOff>138546</xdr:rowOff>
    </xdr:from>
    <xdr:to>
      <xdr:col>11</xdr:col>
      <xdr:colOff>623454</xdr:colOff>
      <xdr:row>486</xdr:row>
      <xdr:rowOff>77932</xdr:rowOff>
    </xdr:to>
    <xdr:sp macro="" textlink="">
      <xdr:nvSpPr>
        <xdr:cNvPr id="146" name="Right Brace 145"/>
        <xdr:cNvSpPr/>
      </xdr:nvSpPr>
      <xdr:spPr>
        <a:xfrm>
          <a:off x="7862454" y="65125023"/>
          <a:ext cx="329045" cy="2796886"/>
        </a:xfrm>
        <a:prstGeom prst="rightBrace">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US" sz="1100">
            <a:solidFill>
              <a:schemeClr val="tx1"/>
            </a:solidFill>
          </a:endParaRPr>
        </a:p>
      </xdr:txBody>
    </xdr:sp>
    <xdr:clientData/>
  </xdr:twoCellAnchor>
  <xdr:twoCellAnchor>
    <xdr:from>
      <xdr:col>3</xdr:col>
      <xdr:colOff>369094</xdr:colOff>
      <xdr:row>120</xdr:row>
      <xdr:rowOff>35719</xdr:rowOff>
    </xdr:from>
    <xdr:to>
      <xdr:col>3</xdr:col>
      <xdr:colOff>381000</xdr:colOff>
      <xdr:row>130</xdr:row>
      <xdr:rowOff>130968</xdr:rowOff>
    </xdr:to>
    <xdr:cxnSp macro="">
      <xdr:nvCxnSpPr>
        <xdr:cNvPr id="3" name="Straight Connector 2"/>
        <xdr:cNvCxnSpPr/>
      </xdr:nvCxnSpPr>
      <xdr:spPr>
        <a:xfrm>
          <a:off x="2369344" y="22967157"/>
          <a:ext cx="11906" cy="200024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295276</xdr:colOff>
      <xdr:row>119</xdr:row>
      <xdr:rowOff>188118</xdr:rowOff>
    </xdr:from>
    <xdr:to>
      <xdr:col>10</xdr:col>
      <xdr:colOff>297656</xdr:colOff>
      <xdr:row>121</xdr:row>
      <xdr:rowOff>119062</xdr:rowOff>
    </xdr:to>
    <xdr:cxnSp macro="">
      <xdr:nvCxnSpPr>
        <xdr:cNvPr id="94" name="Straight Connector 93"/>
        <xdr:cNvCxnSpPr/>
      </xdr:nvCxnSpPr>
      <xdr:spPr>
        <a:xfrm>
          <a:off x="7260432" y="22929056"/>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321465</xdr:colOff>
      <xdr:row>121</xdr:row>
      <xdr:rowOff>107155</xdr:rowOff>
    </xdr:from>
    <xdr:to>
      <xdr:col>11</xdr:col>
      <xdr:colOff>500063</xdr:colOff>
      <xdr:row>121</xdr:row>
      <xdr:rowOff>107156</xdr:rowOff>
    </xdr:to>
    <xdr:cxnSp macro="">
      <xdr:nvCxnSpPr>
        <xdr:cNvPr id="5" name="Straight Arrow Connector 4"/>
        <xdr:cNvCxnSpPr/>
      </xdr:nvCxnSpPr>
      <xdr:spPr>
        <a:xfrm flipV="1">
          <a:off x="6679403" y="23229093"/>
          <a:ext cx="1393035" cy="1"/>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316706</xdr:colOff>
      <xdr:row>119</xdr:row>
      <xdr:rowOff>185737</xdr:rowOff>
    </xdr:from>
    <xdr:to>
      <xdr:col>9</xdr:col>
      <xdr:colOff>319086</xdr:colOff>
      <xdr:row>121</xdr:row>
      <xdr:rowOff>116681</xdr:rowOff>
    </xdr:to>
    <xdr:cxnSp macro="">
      <xdr:nvCxnSpPr>
        <xdr:cNvPr id="102" name="Straight Connector 101"/>
        <xdr:cNvCxnSpPr/>
      </xdr:nvCxnSpPr>
      <xdr:spPr>
        <a:xfrm>
          <a:off x="6674644" y="22926675"/>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357187</xdr:colOff>
      <xdr:row>120</xdr:row>
      <xdr:rowOff>0</xdr:rowOff>
    </xdr:from>
    <xdr:to>
      <xdr:col>8</xdr:col>
      <xdr:colOff>357189</xdr:colOff>
      <xdr:row>124</xdr:row>
      <xdr:rowOff>119062</xdr:rowOff>
    </xdr:to>
    <xdr:cxnSp macro="">
      <xdr:nvCxnSpPr>
        <xdr:cNvPr id="104" name="Straight Connector 103"/>
        <xdr:cNvCxnSpPr/>
      </xdr:nvCxnSpPr>
      <xdr:spPr>
        <a:xfrm flipH="1">
          <a:off x="5976937" y="22931438"/>
          <a:ext cx="2" cy="88106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285750</xdr:colOff>
      <xdr:row>120</xdr:row>
      <xdr:rowOff>16668</xdr:rowOff>
    </xdr:from>
    <xdr:to>
      <xdr:col>7</xdr:col>
      <xdr:colOff>290514</xdr:colOff>
      <xdr:row>124</xdr:row>
      <xdr:rowOff>95249</xdr:rowOff>
    </xdr:to>
    <xdr:cxnSp macro="">
      <xdr:nvCxnSpPr>
        <xdr:cNvPr id="106" name="Straight Connector 105"/>
        <xdr:cNvCxnSpPr/>
      </xdr:nvCxnSpPr>
      <xdr:spPr>
        <a:xfrm flipH="1">
          <a:off x="5298281" y="22948106"/>
          <a:ext cx="4764" cy="84058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261937</xdr:colOff>
      <xdr:row>124</xdr:row>
      <xdr:rowOff>95249</xdr:rowOff>
    </xdr:from>
    <xdr:to>
      <xdr:col>11</xdr:col>
      <xdr:colOff>500062</xdr:colOff>
      <xdr:row>124</xdr:row>
      <xdr:rowOff>95249</xdr:rowOff>
    </xdr:to>
    <xdr:cxnSp macro="">
      <xdr:nvCxnSpPr>
        <xdr:cNvPr id="21" name="Straight Arrow Connector 20"/>
        <xdr:cNvCxnSpPr/>
      </xdr:nvCxnSpPr>
      <xdr:spPr>
        <a:xfrm>
          <a:off x="5274468" y="23788687"/>
          <a:ext cx="2797969"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428624</xdr:colOff>
      <xdr:row>120</xdr:row>
      <xdr:rowOff>35719</xdr:rowOff>
    </xdr:from>
    <xdr:to>
      <xdr:col>6</xdr:col>
      <xdr:colOff>440530</xdr:colOff>
      <xdr:row>127</xdr:row>
      <xdr:rowOff>119062</xdr:rowOff>
    </xdr:to>
    <xdr:cxnSp macro="">
      <xdr:nvCxnSpPr>
        <xdr:cNvPr id="30" name="Straight Connector 29"/>
        <xdr:cNvCxnSpPr/>
      </xdr:nvCxnSpPr>
      <xdr:spPr>
        <a:xfrm>
          <a:off x="4607718" y="22967157"/>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342900</xdr:colOff>
      <xdr:row>119</xdr:row>
      <xdr:rowOff>188119</xdr:rowOff>
    </xdr:from>
    <xdr:to>
      <xdr:col>5</xdr:col>
      <xdr:colOff>354806</xdr:colOff>
      <xdr:row>127</xdr:row>
      <xdr:rowOff>80962</xdr:rowOff>
    </xdr:to>
    <xdr:cxnSp macro="">
      <xdr:nvCxnSpPr>
        <xdr:cNvPr id="119" name="Straight Connector 118"/>
        <xdr:cNvCxnSpPr/>
      </xdr:nvCxnSpPr>
      <xdr:spPr>
        <a:xfrm>
          <a:off x="3831431" y="22929057"/>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333375</xdr:colOff>
      <xdr:row>127</xdr:row>
      <xdr:rowOff>107156</xdr:rowOff>
    </xdr:from>
    <xdr:to>
      <xdr:col>11</xdr:col>
      <xdr:colOff>547688</xdr:colOff>
      <xdr:row>127</xdr:row>
      <xdr:rowOff>107156</xdr:rowOff>
    </xdr:to>
    <xdr:cxnSp macro="">
      <xdr:nvCxnSpPr>
        <xdr:cNvPr id="36" name="Straight Arrow Connector 35"/>
        <xdr:cNvCxnSpPr/>
      </xdr:nvCxnSpPr>
      <xdr:spPr>
        <a:xfrm>
          <a:off x="3821906" y="24372094"/>
          <a:ext cx="429815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321469</xdr:colOff>
      <xdr:row>120</xdr:row>
      <xdr:rowOff>35719</xdr:rowOff>
    </xdr:from>
    <xdr:to>
      <xdr:col>4</xdr:col>
      <xdr:colOff>333375</xdr:colOff>
      <xdr:row>130</xdr:row>
      <xdr:rowOff>95251</xdr:rowOff>
    </xdr:to>
    <xdr:cxnSp macro="">
      <xdr:nvCxnSpPr>
        <xdr:cNvPr id="43" name="Straight Connector 42"/>
        <xdr:cNvCxnSpPr/>
      </xdr:nvCxnSpPr>
      <xdr:spPr>
        <a:xfrm>
          <a:off x="3143250" y="22967157"/>
          <a:ext cx="11906" cy="196453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369093</xdr:colOff>
      <xdr:row>130</xdr:row>
      <xdr:rowOff>83344</xdr:rowOff>
    </xdr:from>
    <xdr:to>
      <xdr:col>11</xdr:col>
      <xdr:colOff>583406</xdr:colOff>
      <xdr:row>130</xdr:row>
      <xdr:rowOff>95250</xdr:rowOff>
    </xdr:to>
    <xdr:cxnSp macro="">
      <xdr:nvCxnSpPr>
        <xdr:cNvPr id="49" name="Straight Arrow Connector 48"/>
        <xdr:cNvCxnSpPr/>
      </xdr:nvCxnSpPr>
      <xdr:spPr>
        <a:xfrm flipV="1">
          <a:off x="2369343" y="24919782"/>
          <a:ext cx="5786438" cy="1190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369094</xdr:colOff>
      <xdr:row>135</xdr:row>
      <xdr:rowOff>35719</xdr:rowOff>
    </xdr:from>
    <xdr:to>
      <xdr:col>3</xdr:col>
      <xdr:colOff>381000</xdr:colOff>
      <xdr:row>145</xdr:row>
      <xdr:rowOff>130968</xdr:rowOff>
    </xdr:to>
    <xdr:cxnSp macro="">
      <xdr:nvCxnSpPr>
        <xdr:cNvPr id="164" name="Straight Connector 163"/>
        <xdr:cNvCxnSpPr/>
      </xdr:nvCxnSpPr>
      <xdr:spPr>
        <a:xfrm>
          <a:off x="2369344" y="22967157"/>
          <a:ext cx="11906" cy="200024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295276</xdr:colOff>
      <xdr:row>134</xdr:row>
      <xdr:rowOff>188118</xdr:rowOff>
    </xdr:from>
    <xdr:to>
      <xdr:col>10</xdr:col>
      <xdr:colOff>297656</xdr:colOff>
      <xdr:row>136</xdr:row>
      <xdr:rowOff>119062</xdr:rowOff>
    </xdr:to>
    <xdr:cxnSp macro="">
      <xdr:nvCxnSpPr>
        <xdr:cNvPr id="165" name="Straight Connector 164"/>
        <xdr:cNvCxnSpPr/>
      </xdr:nvCxnSpPr>
      <xdr:spPr>
        <a:xfrm>
          <a:off x="7260432" y="22929056"/>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321465</xdr:colOff>
      <xdr:row>136</xdr:row>
      <xdr:rowOff>107155</xdr:rowOff>
    </xdr:from>
    <xdr:to>
      <xdr:col>11</xdr:col>
      <xdr:colOff>500063</xdr:colOff>
      <xdr:row>136</xdr:row>
      <xdr:rowOff>107156</xdr:rowOff>
    </xdr:to>
    <xdr:cxnSp macro="">
      <xdr:nvCxnSpPr>
        <xdr:cNvPr id="166" name="Straight Arrow Connector 165"/>
        <xdr:cNvCxnSpPr/>
      </xdr:nvCxnSpPr>
      <xdr:spPr>
        <a:xfrm flipV="1">
          <a:off x="6679403" y="23229093"/>
          <a:ext cx="1393035" cy="1"/>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316706</xdr:colOff>
      <xdr:row>134</xdr:row>
      <xdr:rowOff>185737</xdr:rowOff>
    </xdr:from>
    <xdr:to>
      <xdr:col>9</xdr:col>
      <xdr:colOff>319086</xdr:colOff>
      <xdr:row>136</xdr:row>
      <xdr:rowOff>116681</xdr:rowOff>
    </xdr:to>
    <xdr:cxnSp macro="">
      <xdr:nvCxnSpPr>
        <xdr:cNvPr id="167" name="Straight Connector 166"/>
        <xdr:cNvCxnSpPr/>
      </xdr:nvCxnSpPr>
      <xdr:spPr>
        <a:xfrm>
          <a:off x="6674644" y="22926675"/>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357187</xdr:colOff>
      <xdr:row>135</xdr:row>
      <xdr:rowOff>0</xdr:rowOff>
    </xdr:from>
    <xdr:to>
      <xdr:col>8</xdr:col>
      <xdr:colOff>357189</xdr:colOff>
      <xdr:row>139</xdr:row>
      <xdr:rowOff>119062</xdr:rowOff>
    </xdr:to>
    <xdr:cxnSp macro="">
      <xdr:nvCxnSpPr>
        <xdr:cNvPr id="168" name="Straight Connector 167"/>
        <xdr:cNvCxnSpPr/>
      </xdr:nvCxnSpPr>
      <xdr:spPr>
        <a:xfrm flipH="1">
          <a:off x="5976937" y="22931438"/>
          <a:ext cx="2" cy="88106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285750</xdr:colOff>
      <xdr:row>135</xdr:row>
      <xdr:rowOff>16668</xdr:rowOff>
    </xdr:from>
    <xdr:to>
      <xdr:col>7</xdr:col>
      <xdr:colOff>290514</xdr:colOff>
      <xdr:row>139</xdr:row>
      <xdr:rowOff>95249</xdr:rowOff>
    </xdr:to>
    <xdr:cxnSp macro="">
      <xdr:nvCxnSpPr>
        <xdr:cNvPr id="170" name="Straight Connector 169"/>
        <xdr:cNvCxnSpPr/>
      </xdr:nvCxnSpPr>
      <xdr:spPr>
        <a:xfrm flipH="1">
          <a:off x="5298281" y="22948106"/>
          <a:ext cx="4764" cy="84058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261937</xdr:colOff>
      <xdr:row>139</xdr:row>
      <xdr:rowOff>95249</xdr:rowOff>
    </xdr:from>
    <xdr:to>
      <xdr:col>11</xdr:col>
      <xdr:colOff>500062</xdr:colOff>
      <xdr:row>139</xdr:row>
      <xdr:rowOff>95249</xdr:rowOff>
    </xdr:to>
    <xdr:cxnSp macro="">
      <xdr:nvCxnSpPr>
        <xdr:cNvPr id="173" name="Straight Arrow Connector 172"/>
        <xdr:cNvCxnSpPr/>
      </xdr:nvCxnSpPr>
      <xdr:spPr>
        <a:xfrm>
          <a:off x="5274468" y="23788687"/>
          <a:ext cx="2797969"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428624</xdr:colOff>
      <xdr:row>135</xdr:row>
      <xdr:rowOff>35719</xdr:rowOff>
    </xdr:from>
    <xdr:to>
      <xdr:col>6</xdr:col>
      <xdr:colOff>440530</xdr:colOff>
      <xdr:row>142</xdr:row>
      <xdr:rowOff>119062</xdr:rowOff>
    </xdr:to>
    <xdr:cxnSp macro="">
      <xdr:nvCxnSpPr>
        <xdr:cNvPr id="175" name="Straight Connector 174"/>
        <xdr:cNvCxnSpPr/>
      </xdr:nvCxnSpPr>
      <xdr:spPr>
        <a:xfrm>
          <a:off x="4607718" y="22967157"/>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342900</xdr:colOff>
      <xdr:row>134</xdr:row>
      <xdr:rowOff>188119</xdr:rowOff>
    </xdr:from>
    <xdr:to>
      <xdr:col>5</xdr:col>
      <xdr:colOff>354806</xdr:colOff>
      <xdr:row>142</xdr:row>
      <xdr:rowOff>80962</xdr:rowOff>
    </xdr:to>
    <xdr:cxnSp macro="">
      <xdr:nvCxnSpPr>
        <xdr:cNvPr id="177" name="Straight Connector 176"/>
        <xdr:cNvCxnSpPr/>
      </xdr:nvCxnSpPr>
      <xdr:spPr>
        <a:xfrm>
          <a:off x="3831431" y="22929057"/>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333375</xdr:colOff>
      <xdr:row>142</xdr:row>
      <xdr:rowOff>107156</xdr:rowOff>
    </xdr:from>
    <xdr:to>
      <xdr:col>11</xdr:col>
      <xdr:colOff>547688</xdr:colOff>
      <xdr:row>142</xdr:row>
      <xdr:rowOff>107156</xdr:rowOff>
    </xdr:to>
    <xdr:cxnSp macro="">
      <xdr:nvCxnSpPr>
        <xdr:cNvPr id="178" name="Straight Arrow Connector 177"/>
        <xdr:cNvCxnSpPr/>
      </xdr:nvCxnSpPr>
      <xdr:spPr>
        <a:xfrm>
          <a:off x="3821906" y="24372094"/>
          <a:ext cx="429815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321469</xdr:colOff>
      <xdr:row>135</xdr:row>
      <xdr:rowOff>35719</xdr:rowOff>
    </xdr:from>
    <xdr:to>
      <xdr:col>4</xdr:col>
      <xdr:colOff>333375</xdr:colOff>
      <xdr:row>145</xdr:row>
      <xdr:rowOff>95251</xdr:rowOff>
    </xdr:to>
    <xdr:cxnSp macro="">
      <xdr:nvCxnSpPr>
        <xdr:cNvPr id="179" name="Straight Connector 178"/>
        <xdr:cNvCxnSpPr/>
      </xdr:nvCxnSpPr>
      <xdr:spPr>
        <a:xfrm>
          <a:off x="3143250" y="22967157"/>
          <a:ext cx="11906" cy="196453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369093</xdr:colOff>
      <xdr:row>145</xdr:row>
      <xdr:rowOff>83344</xdr:rowOff>
    </xdr:from>
    <xdr:to>
      <xdr:col>11</xdr:col>
      <xdr:colOff>583406</xdr:colOff>
      <xdr:row>145</xdr:row>
      <xdr:rowOff>95250</xdr:rowOff>
    </xdr:to>
    <xdr:cxnSp macro="">
      <xdr:nvCxnSpPr>
        <xdr:cNvPr id="180" name="Straight Arrow Connector 179"/>
        <xdr:cNvCxnSpPr/>
      </xdr:nvCxnSpPr>
      <xdr:spPr>
        <a:xfrm flipV="1">
          <a:off x="2369343" y="24919782"/>
          <a:ext cx="5786438" cy="1190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369094</xdr:colOff>
      <xdr:row>149</xdr:row>
      <xdr:rowOff>35719</xdr:rowOff>
    </xdr:from>
    <xdr:to>
      <xdr:col>3</xdr:col>
      <xdr:colOff>381000</xdr:colOff>
      <xdr:row>159</xdr:row>
      <xdr:rowOff>130968</xdr:rowOff>
    </xdr:to>
    <xdr:cxnSp macro="">
      <xdr:nvCxnSpPr>
        <xdr:cNvPr id="181" name="Straight Connector 180"/>
        <xdr:cNvCxnSpPr/>
      </xdr:nvCxnSpPr>
      <xdr:spPr>
        <a:xfrm>
          <a:off x="2369344" y="22967157"/>
          <a:ext cx="11906" cy="200024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295276</xdr:colOff>
      <xdr:row>148</xdr:row>
      <xdr:rowOff>188118</xdr:rowOff>
    </xdr:from>
    <xdr:to>
      <xdr:col>10</xdr:col>
      <xdr:colOff>297656</xdr:colOff>
      <xdr:row>150</xdr:row>
      <xdr:rowOff>119062</xdr:rowOff>
    </xdr:to>
    <xdr:cxnSp macro="">
      <xdr:nvCxnSpPr>
        <xdr:cNvPr id="182" name="Straight Connector 181"/>
        <xdr:cNvCxnSpPr/>
      </xdr:nvCxnSpPr>
      <xdr:spPr>
        <a:xfrm>
          <a:off x="7260432" y="22929056"/>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321465</xdr:colOff>
      <xdr:row>150</xdr:row>
      <xdr:rowOff>107155</xdr:rowOff>
    </xdr:from>
    <xdr:to>
      <xdr:col>11</xdr:col>
      <xdr:colOff>500063</xdr:colOff>
      <xdr:row>150</xdr:row>
      <xdr:rowOff>107156</xdr:rowOff>
    </xdr:to>
    <xdr:cxnSp macro="">
      <xdr:nvCxnSpPr>
        <xdr:cNvPr id="183" name="Straight Arrow Connector 182"/>
        <xdr:cNvCxnSpPr/>
      </xdr:nvCxnSpPr>
      <xdr:spPr>
        <a:xfrm flipV="1">
          <a:off x="6679403" y="23229093"/>
          <a:ext cx="1393035" cy="1"/>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316706</xdr:colOff>
      <xdr:row>148</xdr:row>
      <xdr:rowOff>185737</xdr:rowOff>
    </xdr:from>
    <xdr:to>
      <xdr:col>9</xdr:col>
      <xdr:colOff>319086</xdr:colOff>
      <xdr:row>150</xdr:row>
      <xdr:rowOff>116681</xdr:rowOff>
    </xdr:to>
    <xdr:cxnSp macro="">
      <xdr:nvCxnSpPr>
        <xdr:cNvPr id="184" name="Straight Connector 183"/>
        <xdr:cNvCxnSpPr/>
      </xdr:nvCxnSpPr>
      <xdr:spPr>
        <a:xfrm>
          <a:off x="6674644" y="22926675"/>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357187</xdr:colOff>
      <xdr:row>149</xdr:row>
      <xdr:rowOff>0</xdr:rowOff>
    </xdr:from>
    <xdr:to>
      <xdr:col>8</xdr:col>
      <xdr:colOff>357189</xdr:colOff>
      <xdr:row>153</xdr:row>
      <xdr:rowOff>119062</xdr:rowOff>
    </xdr:to>
    <xdr:cxnSp macro="">
      <xdr:nvCxnSpPr>
        <xdr:cNvPr id="185" name="Straight Connector 184"/>
        <xdr:cNvCxnSpPr/>
      </xdr:nvCxnSpPr>
      <xdr:spPr>
        <a:xfrm flipH="1">
          <a:off x="5976937" y="22931438"/>
          <a:ext cx="2" cy="88106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285750</xdr:colOff>
      <xdr:row>149</xdr:row>
      <xdr:rowOff>16668</xdr:rowOff>
    </xdr:from>
    <xdr:to>
      <xdr:col>7</xdr:col>
      <xdr:colOff>290514</xdr:colOff>
      <xdr:row>153</xdr:row>
      <xdr:rowOff>95249</xdr:rowOff>
    </xdr:to>
    <xdr:cxnSp macro="">
      <xdr:nvCxnSpPr>
        <xdr:cNvPr id="186" name="Straight Connector 185"/>
        <xdr:cNvCxnSpPr/>
      </xdr:nvCxnSpPr>
      <xdr:spPr>
        <a:xfrm flipH="1">
          <a:off x="5298281" y="22948106"/>
          <a:ext cx="4764" cy="84058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261937</xdr:colOff>
      <xdr:row>153</xdr:row>
      <xdr:rowOff>95249</xdr:rowOff>
    </xdr:from>
    <xdr:to>
      <xdr:col>11</xdr:col>
      <xdr:colOff>500062</xdr:colOff>
      <xdr:row>153</xdr:row>
      <xdr:rowOff>95249</xdr:rowOff>
    </xdr:to>
    <xdr:cxnSp macro="">
      <xdr:nvCxnSpPr>
        <xdr:cNvPr id="187" name="Straight Arrow Connector 186"/>
        <xdr:cNvCxnSpPr/>
      </xdr:nvCxnSpPr>
      <xdr:spPr>
        <a:xfrm>
          <a:off x="5274468" y="23788687"/>
          <a:ext cx="2797969"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428624</xdr:colOff>
      <xdr:row>149</xdr:row>
      <xdr:rowOff>35719</xdr:rowOff>
    </xdr:from>
    <xdr:to>
      <xdr:col>6</xdr:col>
      <xdr:colOff>440530</xdr:colOff>
      <xdr:row>156</xdr:row>
      <xdr:rowOff>119062</xdr:rowOff>
    </xdr:to>
    <xdr:cxnSp macro="">
      <xdr:nvCxnSpPr>
        <xdr:cNvPr id="188" name="Straight Connector 187"/>
        <xdr:cNvCxnSpPr/>
      </xdr:nvCxnSpPr>
      <xdr:spPr>
        <a:xfrm>
          <a:off x="4607718" y="22967157"/>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342900</xdr:colOff>
      <xdr:row>148</xdr:row>
      <xdr:rowOff>188119</xdr:rowOff>
    </xdr:from>
    <xdr:to>
      <xdr:col>5</xdr:col>
      <xdr:colOff>354806</xdr:colOff>
      <xdr:row>156</xdr:row>
      <xdr:rowOff>80962</xdr:rowOff>
    </xdr:to>
    <xdr:cxnSp macro="">
      <xdr:nvCxnSpPr>
        <xdr:cNvPr id="189" name="Straight Connector 188"/>
        <xdr:cNvCxnSpPr/>
      </xdr:nvCxnSpPr>
      <xdr:spPr>
        <a:xfrm>
          <a:off x="3831431" y="22929057"/>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333375</xdr:colOff>
      <xdr:row>156</xdr:row>
      <xdr:rowOff>107156</xdr:rowOff>
    </xdr:from>
    <xdr:to>
      <xdr:col>11</xdr:col>
      <xdr:colOff>547688</xdr:colOff>
      <xdr:row>156</xdr:row>
      <xdr:rowOff>107156</xdr:rowOff>
    </xdr:to>
    <xdr:cxnSp macro="">
      <xdr:nvCxnSpPr>
        <xdr:cNvPr id="190" name="Straight Arrow Connector 189"/>
        <xdr:cNvCxnSpPr/>
      </xdr:nvCxnSpPr>
      <xdr:spPr>
        <a:xfrm>
          <a:off x="3821906" y="24372094"/>
          <a:ext cx="429815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321469</xdr:colOff>
      <xdr:row>149</xdr:row>
      <xdr:rowOff>35719</xdr:rowOff>
    </xdr:from>
    <xdr:to>
      <xdr:col>4</xdr:col>
      <xdr:colOff>333375</xdr:colOff>
      <xdr:row>159</xdr:row>
      <xdr:rowOff>95251</xdr:rowOff>
    </xdr:to>
    <xdr:cxnSp macro="">
      <xdr:nvCxnSpPr>
        <xdr:cNvPr id="191" name="Straight Connector 190"/>
        <xdr:cNvCxnSpPr/>
      </xdr:nvCxnSpPr>
      <xdr:spPr>
        <a:xfrm>
          <a:off x="3143250" y="22967157"/>
          <a:ext cx="11906" cy="196453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369093</xdr:colOff>
      <xdr:row>159</xdr:row>
      <xdr:rowOff>83344</xdr:rowOff>
    </xdr:from>
    <xdr:to>
      <xdr:col>11</xdr:col>
      <xdr:colOff>583406</xdr:colOff>
      <xdr:row>159</xdr:row>
      <xdr:rowOff>95250</xdr:rowOff>
    </xdr:to>
    <xdr:cxnSp macro="">
      <xdr:nvCxnSpPr>
        <xdr:cNvPr id="192" name="Straight Arrow Connector 191"/>
        <xdr:cNvCxnSpPr/>
      </xdr:nvCxnSpPr>
      <xdr:spPr>
        <a:xfrm flipV="1">
          <a:off x="2369343" y="24919782"/>
          <a:ext cx="5786438" cy="1190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369094</xdr:colOff>
      <xdr:row>162</xdr:row>
      <xdr:rowOff>35719</xdr:rowOff>
    </xdr:from>
    <xdr:to>
      <xdr:col>3</xdr:col>
      <xdr:colOff>381000</xdr:colOff>
      <xdr:row>172</xdr:row>
      <xdr:rowOff>130968</xdr:rowOff>
    </xdr:to>
    <xdr:cxnSp macro="">
      <xdr:nvCxnSpPr>
        <xdr:cNvPr id="205" name="Straight Connector 204"/>
        <xdr:cNvCxnSpPr/>
      </xdr:nvCxnSpPr>
      <xdr:spPr>
        <a:xfrm>
          <a:off x="2369344" y="28488255"/>
          <a:ext cx="11906" cy="194582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295276</xdr:colOff>
      <xdr:row>161</xdr:row>
      <xdr:rowOff>188118</xdr:rowOff>
    </xdr:from>
    <xdr:to>
      <xdr:col>10</xdr:col>
      <xdr:colOff>297656</xdr:colOff>
      <xdr:row>163</xdr:row>
      <xdr:rowOff>119062</xdr:rowOff>
    </xdr:to>
    <xdr:cxnSp macro="">
      <xdr:nvCxnSpPr>
        <xdr:cNvPr id="206" name="Straight Connector 205"/>
        <xdr:cNvCxnSpPr/>
      </xdr:nvCxnSpPr>
      <xdr:spPr>
        <a:xfrm>
          <a:off x="7275740" y="28422939"/>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321465</xdr:colOff>
      <xdr:row>163</xdr:row>
      <xdr:rowOff>107155</xdr:rowOff>
    </xdr:from>
    <xdr:to>
      <xdr:col>11</xdr:col>
      <xdr:colOff>500063</xdr:colOff>
      <xdr:row>163</xdr:row>
      <xdr:rowOff>107156</xdr:rowOff>
    </xdr:to>
    <xdr:cxnSp macro="">
      <xdr:nvCxnSpPr>
        <xdr:cNvPr id="207" name="Straight Arrow Connector 206"/>
        <xdr:cNvCxnSpPr/>
      </xdr:nvCxnSpPr>
      <xdr:spPr>
        <a:xfrm flipV="1">
          <a:off x="6689608" y="28722976"/>
          <a:ext cx="1403241" cy="1"/>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316706</xdr:colOff>
      <xdr:row>161</xdr:row>
      <xdr:rowOff>185737</xdr:rowOff>
    </xdr:from>
    <xdr:to>
      <xdr:col>9</xdr:col>
      <xdr:colOff>319086</xdr:colOff>
      <xdr:row>163</xdr:row>
      <xdr:rowOff>116681</xdr:rowOff>
    </xdr:to>
    <xdr:cxnSp macro="">
      <xdr:nvCxnSpPr>
        <xdr:cNvPr id="208" name="Straight Connector 207"/>
        <xdr:cNvCxnSpPr/>
      </xdr:nvCxnSpPr>
      <xdr:spPr>
        <a:xfrm>
          <a:off x="6684849" y="28420558"/>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357187</xdr:colOff>
      <xdr:row>162</xdr:row>
      <xdr:rowOff>0</xdr:rowOff>
    </xdr:from>
    <xdr:to>
      <xdr:col>8</xdr:col>
      <xdr:colOff>357189</xdr:colOff>
      <xdr:row>166</xdr:row>
      <xdr:rowOff>119062</xdr:rowOff>
    </xdr:to>
    <xdr:cxnSp macro="">
      <xdr:nvCxnSpPr>
        <xdr:cNvPr id="209" name="Straight Connector 208"/>
        <xdr:cNvCxnSpPr/>
      </xdr:nvCxnSpPr>
      <xdr:spPr>
        <a:xfrm flipH="1">
          <a:off x="5976937" y="28452536"/>
          <a:ext cx="2" cy="82663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285750</xdr:colOff>
      <xdr:row>162</xdr:row>
      <xdr:rowOff>16668</xdr:rowOff>
    </xdr:from>
    <xdr:to>
      <xdr:col>7</xdr:col>
      <xdr:colOff>290514</xdr:colOff>
      <xdr:row>166</xdr:row>
      <xdr:rowOff>95249</xdr:rowOff>
    </xdr:to>
    <xdr:cxnSp macro="">
      <xdr:nvCxnSpPr>
        <xdr:cNvPr id="210" name="Straight Connector 209"/>
        <xdr:cNvCxnSpPr/>
      </xdr:nvCxnSpPr>
      <xdr:spPr>
        <a:xfrm flipH="1">
          <a:off x="5293179" y="28469204"/>
          <a:ext cx="4764" cy="78615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261937</xdr:colOff>
      <xdr:row>166</xdr:row>
      <xdr:rowOff>95249</xdr:rowOff>
    </xdr:from>
    <xdr:to>
      <xdr:col>11</xdr:col>
      <xdr:colOff>500062</xdr:colOff>
      <xdr:row>166</xdr:row>
      <xdr:rowOff>95249</xdr:rowOff>
    </xdr:to>
    <xdr:cxnSp macro="">
      <xdr:nvCxnSpPr>
        <xdr:cNvPr id="211" name="Straight Arrow Connector 210"/>
        <xdr:cNvCxnSpPr/>
      </xdr:nvCxnSpPr>
      <xdr:spPr>
        <a:xfrm>
          <a:off x="5269366" y="29255356"/>
          <a:ext cx="2823482"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428624</xdr:colOff>
      <xdr:row>162</xdr:row>
      <xdr:rowOff>35719</xdr:rowOff>
    </xdr:from>
    <xdr:to>
      <xdr:col>6</xdr:col>
      <xdr:colOff>440530</xdr:colOff>
      <xdr:row>169</xdr:row>
      <xdr:rowOff>119062</xdr:rowOff>
    </xdr:to>
    <xdr:cxnSp macro="">
      <xdr:nvCxnSpPr>
        <xdr:cNvPr id="212" name="Straight Connector 211"/>
        <xdr:cNvCxnSpPr/>
      </xdr:nvCxnSpPr>
      <xdr:spPr>
        <a:xfrm>
          <a:off x="4606017" y="28488255"/>
          <a:ext cx="11906" cy="136241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342900</xdr:colOff>
      <xdr:row>161</xdr:row>
      <xdr:rowOff>188119</xdr:rowOff>
    </xdr:from>
    <xdr:to>
      <xdr:col>5</xdr:col>
      <xdr:colOff>354806</xdr:colOff>
      <xdr:row>169</xdr:row>
      <xdr:rowOff>80962</xdr:rowOff>
    </xdr:to>
    <xdr:cxnSp macro="">
      <xdr:nvCxnSpPr>
        <xdr:cNvPr id="213" name="Straight Connector 212"/>
        <xdr:cNvCxnSpPr/>
      </xdr:nvCxnSpPr>
      <xdr:spPr>
        <a:xfrm>
          <a:off x="3826329" y="28422940"/>
          <a:ext cx="11906" cy="138962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333375</xdr:colOff>
      <xdr:row>169</xdr:row>
      <xdr:rowOff>107156</xdr:rowOff>
    </xdr:from>
    <xdr:to>
      <xdr:col>11</xdr:col>
      <xdr:colOff>547688</xdr:colOff>
      <xdr:row>169</xdr:row>
      <xdr:rowOff>107156</xdr:rowOff>
    </xdr:to>
    <xdr:cxnSp macro="">
      <xdr:nvCxnSpPr>
        <xdr:cNvPr id="214" name="Straight Arrow Connector 213"/>
        <xdr:cNvCxnSpPr/>
      </xdr:nvCxnSpPr>
      <xdr:spPr>
        <a:xfrm>
          <a:off x="3816804" y="29838763"/>
          <a:ext cx="4323670"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321469</xdr:colOff>
      <xdr:row>162</xdr:row>
      <xdr:rowOff>35719</xdr:rowOff>
    </xdr:from>
    <xdr:to>
      <xdr:col>4</xdr:col>
      <xdr:colOff>333375</xdr:colOff>
      <xdr:row>172</xdr:row>
      <xdr:rowOff>95251</xdr:rowOff>
    </xdr:to>
    <xdr:cxnSp macro="">
      <xdr:nvCxnSpPr>
        <xdr:cNvPr id="215" name="Straight Connector 214"/>
        <xdr:cNvCxnSpPr/>
      </xdr:nvCxnSpPr>
      <xdr:spPr>
        <a:xfrm>
          <a:off x="3138148" y="28488255"/>
          <a:ext cx="11906" cy="191010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369093</xdr:colOff>
      <xdr:row>172</xdr:row>
      <xdr:rowOff>83344</xdr:rowOff>
    </xdr:from>
    <xdr:to>
      <xdr:col>11</xdr:col>
      <xdr:colOff>583406</xdr:colOff>
      <xdr:row>172</xdr:row>
      <xdr:rowOff>95250</xdr:rowOff>
    </xdr:to>
    <xdr:cxnSp macro="">
      <xdr:nvCxnSpPr>
        <xdr:cNvPr id="216" name="Straight Arrow Connector 215"/>
        <xdr:cNvCxnSpPr/>
      </xdr:nvCxnSpPr>
      <xdr:spPr>
        <a:xfrm flipV="1">
          <a:off x="2369343" y="30386451"/>
          <a:ext cx="5806849" cy="1190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369094</xdr:colOff>
      <xdr:row>176</xdr:row>
      <xdr:rowOff>35719</xdr:rowOff>
    </xdr:from>
    <xdr:to>
      <xdr:col>3</xdr:col>
      <xdr:colOff>381000</xdr:colOff>
      <xdr:row>186</xdr:row>
      <xdr:rowOff>130968</xdr:rowOff>
    </xdr:to>
    <xdr:cxnSp macro="">
      <xdr:nvCxnSpPr>
        <xdr:cNvPr id="217" name="Straight Connector 216"/>
        <xdr:cNvCxnSpPr/>
      </xdr:nvCxnSpPr>
      <xdr:spPr>
        <a:xfrm>
          <a:off x="2369344" y="30910326"/>
          <a:ext cx="11906" cy="200024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295276</xdr:colOff>
      <xdr:row>175</xdr:row>
      <xdr:rowOff>188118</xdr:rowOff>
    </xdr:from>
    <xdr:to>
      <xdr:col>10</xdr:col>
      <xdr:colOff>297656</xdr:colOff>
      <xdr:row>177</xdr:row>
      <xdr:rowOff>119062</xdr:rowOff>
    </xdr:to>
    <xdr:cxnSp macro="">
      <xdr:nvCxnSpPr>
        <xdr:cNvPr id="218" name="Straight Connector 217"/>
        <xdr:cNvCxnSpPr/>
      </xdr:nvCxnSpPr>
      <xdr:spPr>
        <a:xfrm>
          <a:off x="7275740" y="30872225"/>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321465</xdr:colOff>
      <xdr:row>177</xdr:row>
      <xdr:rowOff>107155</xdr:rowOff>
    </xdr:from>
    <xdr:to>
      <xdr:col>11</xdr:col>
      <xdr:colOff>500063</xdr:colOff>
      <xdr:row>177</xdr:row>
      <xdr:rowOff>107156</xdr:rowOff>
    </xdr:to>
    <xdr:cxnSp macro="">
      <xdr:nvCxnSpPr>
        <xdr:cNvPr id="219" name="Straight Arrow Connector 218"/>
        <xdr:cNvCxnSpPr/>
      </xdr:nvCxnSpPr>
      <xdr:spPr>
        <a:xfrm flipV="1">
          <a:off x="6689608" y="31172262"/>
          <a:ext cx="1403241" cy="1"/>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316706</xdr:colOff>
      <xdr:row>175</xdr:row>
      <xdr:rowOff>185737</xdr:rowOff>
    </xdr:from>
    <xdr:to>
      <xdr:col>9</xdr:col>
      <xdr:colOff>319086</xdr:colOff>
      <xdr:row>177</xdr:row>
      <xdr:rowOff>116681</xdr:rowOff>
    </xdr:to>
    <xdr:cxnSp macro="">
      <xdr:nvCxnSpPr>
        <xdr:cNvPr id="220" name="Straight Connector 219"/>
        <xdr:cNvCxnSpPr/>
      </xdr:nvCxnSpPr>
      <xdr:spPr>
        <a:xfrm>
          <a:off x="6684849" y="30869844"/>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374505</xdr:colOff>
      <xdr:row>175</xdr:row>
      <xdr:rowOff>181841</xdr:rowOff>
    </xdr:from>
    <xdr:to>
      <xdr:col>8</xdr:col>
      <xdr:colOff>374507</xdr:colOff>
      <xdr:row>180</xdr:row>
      <xdr:rowOff>110403</xdr:rowOff>
    </xdr:to>
    <xdr:cxnSp macro="">
      <xdr:nvCxnSpPr>
        <xdr:cNvPr id="221" name="Straight Connector 220"/>
        <xdr:cNvCxnSpPr/>
      </xdr:nvCxnSpPr>
      <xdr:spPr>
        <a:xfrm flipH="1">
          <a:off x="5985596" y="33545318"/>
          <a:ext cx="2" cy="924358"/>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285750</xdr:colOff>
      <xdr:row>176</xdr:row>
      <xdr:rowOff>16668</xdr:rowOff>
    </xdr:from>
    <xdr:to>
      <xdr:col>7</xdr:col>
      <xdr:colOff>290514</xdr:colOff>
      <xdr:row>180</xdr:row>
      <xdr:rowOff>95249</xdr:rowOff>
    </xdr:to>
    <xdr:cxnSp macro="">
      <xdr:nvCxnSpPr>
        <xdr:cNvPr id="222" name="Straight Connector 221"/>
        <xdr:cNvCxnSpPr/>
      </xdr:nvCxnSpPr>
      <xdr:spPr>
        <a:xfrm flipH="1">
          <a:off x="5293179" y="30891275"/>
          <a:ext cx="4764" cy="84058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261937</xdr:colOff>
      <xdr:row>180</xdr:row>
      <xdr:rowOff>95249</xdr:rowOff>
    </xdr:from>
    <xdr:to>
      <xdr:col>11</xdr:col>
      <xdr:colOff>500062</xdr:colOff>
      <xdr:row>180</xdr:row>
      <xdr:rowOff>95249</xdr:rowOff>
    </xdr:to>
    <xdr:cxnSp macro="">
      <xdr:nvCxnSpPr>
        <xdr:cNvPr id="223" name="Straight Arrow Connector 222"/>
        <xdr:cNvCxnSpPr/>
      </xdr:nvCxnSpPr>
      <xdr:spPr>
        <a:xfrm>
          <a:off x="5269366" y="31731856"/>
          <a:ext cx="2823482"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428624</xdr:colOff>
      <xdr:row>176</xdr:row>
      <xdr:rowOff>35719</xdr:rowOff>
    </xdr:from>
    <xdr:to>
      <xdr:col>6</xdr:col>
      <xdr:colOff>440530</xdr:colOff>
      <xdr:row>183</xdr:row>
      <xdr:rowOff>119062</xdr:rowOff>
    </xdr:to>
    <xdr:cxnSp macro="">
      <xdr:nvCxnSpPr>
        <xdr:cNvPr id="224" name="Straight Connector 223"/>
        <xdr:cNvCxnSpPr/>
      </xdr:nvCxnSpPr>
      <xdr:spPr>
        <a:xfrm>
          <a:off x="4606017" y="30910326"/>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342900</xdr:colOff>
      <xdr:row>175</xdr:row>
      <xdr:rowOff>188119</xdr:rowOff>
    </xdr:from>
    <xdr:to>
      <xdr:col>5</xdr:col>
      <xdr:colOff>354806</xdr:colOff>
      <xdr:row>183</xdr:row>
      <xdr:rowOff>80962</xdr:rowOff>
    </xdr:to>
    <xdr:cxnSp macro="">
      <xdr:nvCxnSpPr>
        <xdr:cNvPr id="225" name="Straight Connector 224"/>
        <xdr:cNvCxnSpPr/>
      </xdr:nvCxnSpPr>
      <xdr:spPr>
        <a:xfrm>
          <a:off x="3826329" y="30872226"/>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333375</xdr:colOff>
      <xdr:row>183</xdr:row>
      <xdr:rowOff>107156</xdr:rowOff>
    </xdr:from>
    <xdr:to>
      <xdr:col>11</xdr:col>
      <xdr:colOff>547688</xdr:colOff>
      <xdr:row>183</xdr:row>
      <xdr:rowOff>107156</xdr:rowOff>
    </xdr:to>
    <xdr:cxnSp macro="">
      <xdr:nvCxnSpPr>
        <xdr:cNvPr id="226" name="Straight Arrow Connector 225"/>
        <xdr:cNvCxnSpPr/>
      </xdr:nvCxnSpPr>
      <xdr:spPr>
        <a:xfrm>
          <a:off x="3816804" y="32315263"/>
          <a:ext cx="4323670"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321469</xdr:colOff>
      <xdr:row>176</xdr:row>
      <xdr:rowOff>35719</xdr:rowOff>
    </xdr:from>
    <xdr:to>
      <xdr:col>4</xdr:col>
      <xdr:colOff>333375</xdr:colOff>
      <xdr:row>186</xdr:row>
      <xdr:rowOff>95251</xdr:rowOff>
    </xdr:to>
    <xdr:cxnSp macro="">
      <xdr:nvCxnSpPr>
        <xdr:cNvPr id="227" name="Straight Connector 226"/>
        <xdr:cNvCxnSpPr/>
      </xdr:nvCxnSpPr>
      <xdr:spPr>
        <a:xfrm>
          <a:off x="3138148" y="30910326"/>
          <a:ext cx="11906" cy="196453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369093</xdr:colOff>
      <xdr:row>186</xdr:row>
      <xdr:rowOff>83344</xdr:rowOff>
    </xdr:from>
    <xdr:to>
      <xdr:col>11</xdr:col>
      <xdr:colOff>583406</xdr:colOff>
      <xdr:row>186</xdr:row>
      <xdr:rowOff>95250</xdr:rowOff>
    </xdr:to>
    <xdr:cxnSp macro="">
      <xdr:nvCxnSpPr>
        <xdr:cNvPr id="228" name="Straight Arrow Connector 227"/>
        <xdr:cNvCxnSpPr/>
      </xdr:nvCxnSpPr>
      <xdr:spPr>
        <a:xfrm flipV="1">
          <a:off x="2369343" y="32862951"/>
          <a:ext cx="5806849" cy="1190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369094</xdr:colOff>
      <xdr:row>190</xdr:row>
      <xdr:rowOff>35719</xdr:rowOff>
    </xdr:from>
    <xdr:to>
      <xdr:col>3</xdr:col>
      <xdr:colOff>381000</xdr:colOff>
      <xdr:row>200</xdr:row>
      <xdr:rowOff>130968</xdr:rowOff>
    </xdr:to>
    <xdr:cxnSp macro="">
      <xdr:nvCxnSpPr>
        <xdr:cNvPr id="229" name="Straight Connector 228"/>
        <xdr:cNvCxnSpPr/>
      </xdr:nvCxnSpPr>
      <xdr:spPr>
        <a:xfrm>
          <a:off x="2369344" y="33577326"/>
          <a:ext cx="11906" cy="2054678"/>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295276</xdr:colOff>
      <xdr:row>189</xdr:row>
      <xdr:rowOff>188118</xdr:rowOff>
    </xdr:from>
    <xdr:to>
      <xdr:col>10</xdr:col>
      <xdr:colOff>297656</xdr:colOff>
      <xdr:row>191</xdr:row>
      <xdr:rowOff>119062</xdr:rowOff>
    </xdr:to>
    <xdr:cxnSp macro="">
      <xdr:nvCxnSpPr>
        <xdr:cNvPr id="230" name="Straight Connector 229"/>
        <xdr:cNvCxnSpPr/>
      </xdr:nvCxnSpPr>
      <xdr:spPr>
        <a:xfrm>
          <a:off x="7275740" y="33539225"/>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321465</xdr:colOff>
      <xdr:row>191</xdr:row>
      <xdr:rowOff>107155</xdr:rowOff>
    </xdr:from>
    <xdr:to>
      <xdr:col>11</xdr:col>
      <xdr:colOff>500063</xdr:colOff>
      <xdr:row>191</xdr:row>
      <xdr:rowOff>107156</xdr:rowOff>
    </xdr:to>
    <xdr:cxnSp macro="">
      <xdr:nvCxnSpPr>
        <xdr:cNvPr id="231" name="Straight Arrow Connector 230"/>
        <xdr:cNvCxnSpPr/>
      </xdr:nvCxnSpPr>
      <xdr:spPr>
        <a:xfrm flipV="1">
          <a:off x="6689608" y="33839262"/>
          <a:ext cx="1403241" cy="1"/>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316706</xdr:colOff>
      <xdr:row>189</xdr:row>
      <xdr:rowOff>185737</xdr:rowOff>
    </xdr:from>
    <xdr:to>
      <xdr:col>9</xdr:col>
      <xdr:colOff>319086</xdr:colOff>
      <xdr:row>191</xdr:row>
      <xdr:rowOff>116681</xdr:rowOff>
    </xdr:to>
    <xdr:cxnSp macro="">
      <xdr:nvCxnSpPr>
        <xdr:cNvPr id="232" name="Straight Connector 231"/>
        <xdr:cNvCxnSpPr/>
      </xdr:nvCxnSpPr>
      <xdr:spPr>
        <a:xfrm>
          <a:off x="6684849" y="33536844"/>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357187</xdr:colOff>
      <xdr:row>190</xdr:row>
      <xdr:rowOff>0</xdr:rowOff>
    </xdr:from>
    <xdr:to>
      <xdr:col>8</xdr:col>
      <xdr:colOff>357189</xdr:colOff>
      <xdr:row>194</xdr:row>
      <xdr:rowOff>119062</xdr:rowOff>
    </xdr:to>
    <xdr:cxnSp macro="">
      <xdr:nvCxnSpPr>
        <xdr:cNvPr id="233" name="Straight Connector 232"/>
        <xdr:cNvCxnSpPr/>
      </xdr:nvCxnSpPr>
      <xdr:spPr>
        <a:xfrm flipH="1">
          <a:off x="5976937" y="33541607"/>
          <a:ext cx="2" cy="93549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285750</xdr:colOff>
      <xdr:row>190</xdr:row>
      <xdr:rowOff>16668</xdr:rowOff>
    </xdr:from>
    <xdr:to>
      <xdr:col>7</xdr:col>
      <xdr:colOff>290514</xdr:colOff>
      <xdr:row>194</xdr:row>
      <xdr:rowOff>95249</xdr:rowOff>
    </xdr:to>
    <xdr:cxnSp macro="">
      <xdr:nvCxnSpPr>
        <xdr:cNvPr id="234" name="Straight Connector 233"/>
        <xdr:cNvCxnSpPr/>
      </xdr:nvCxnSpPr>
      <xdr:spPr>
        <a:xfrm flipH="1">
          <a:off x="5293179" y="33558275"/>
          <a:ext cx="4764" cy="89501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261937</xdr:colOff>
      <xdr:row>194</xdr:row>
      <xdr:rowOff>95249</xdr:rowOff>
    </xdr:from>
    <xdr:to>
      <xdr:col>11</xdr:col>
      <xdr:colOff>500062</xdr:colOff>
      <xdr:row>194</xdr:row>
      <xdr:rowOff>95249</xdr:rowOff>
    </xdr:to>
    <xdr:cxnSp macro="">
      <xdr:nvCxnSpPr>
        <xdr:cNvPr id="235" name="Straight Arrow Connector 234"/>
        <xdr:cNvCxnSpPr/>
      </xdr:nvCxnSpPr>
      <xdr:spPr>
        <a:xfrm>
          <a:off x="5269366" y="34453285"/>
          <a:ext cx="2823482"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428624</xdr:colOff>
      <xdr:row>190</xdr:row>
      <xdr:rowOff>35719</xdr:rowOff>
    </xdr:from>
    <xdr:to>
      <xdr:col>6</xdr:col>
      <xdr:colOff>440530</xdr:colOff>
      <xdr:row>197</xdr:row>
      <xdr:rowOff>119062</xdr:rowOff>
    </xdr:to>
    <xdr:cxnSp macro="">
      <xdr:nvCxnSpPr>
        <xdr:cNvPr id="236" name="Straight Connector 235"/>
        <xdr:cNvCxnSpPr/>
      </xdr:nvCxnSpPr>
      <xdr:spPr>
        <a:xfrm>
          <a:off x="4606017" y="33577326"/>
          <a:ext cx="11906" cy="147127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342900</xdr:colOff>
      <xdr:row>189</xdr:row>
      <xdr:rowOff>188119</xdr:rowOff>
    </xdr:from>
    <xdr:to>
      <xdr:col>5</xdr:col>
      <xdr:colOff>354806</xdr:colOff>
      <xdr:row>197</xdr:row>
      <xdr:rowOff>80962</xdr:rowOff>
    </xdr:to>
    <xdr:cxnSp macro="">
      <xdr:nvCxnSpPr>
        <xdr:cNvPr id="237" name="Straight Connector 236"/>
        <xdr:cNvCxnSpPr/>
      </xdr:nvCxnSpPr>
      <xdr:spPr>
        <a:xfrm>
          <a:off x="3826329" y="33539226"/>
          <a:ext cx="11906" cy="147127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333375</xdr:colOff>
      <xdr:row>197</xdr:row>
      <xdr:rowOff>107156</xdr:rowOff>
    </xdr:from>
    <xdr:to>
      <xdr:col>11</xdr:col>
      <xdr:colOff>547688</xdr:colOff>
      <xdr:row>197</xdr:row>
      <xdr:rowOff>107156</xdr:rowOff>
    </xdr:to>
    <xdr:cxnSp macro="">
      <xdr:nvCxnSpPr>
        <xdr:cNvPr id="238" name="Straight Arrow Connector 237"/>
        <xdr:cNvCxnSpPr/>
      </xdr:nvCxnSpPr>
      <xdr:spPr>
        <a:xfrm>
          <a:off x="3816804" y="35036692"/>
          <a:ext cx="4323670"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321469</xdr:colOff>
      <xdr:row>190</xdr:row>
      <xdr:rowOff>35719</xdr:rowOff>
    </xdr:from>
    <xdr:to>
      <xdr:col>4</xdr:col>
      <xdr:colOff>333375</xdr:colOff>
      <xdr:row>200</xdr:row>
      <xdr:rowOff>95251</xdr:rowOff>
    </xdr:to>
    <xdr:cxnSp macro="">
      <xdr:nvCxnSpPr>
        <xdr:cNvPr id="239" name="Straight Connector 238"/>
        <xdr:cNvCxnSpPr/>
      </xdr:nvCxnSpPr>
      <xdr:spPr>
        <a:xfrm>
          <a:off x="3138148" y="33577326"/>
          <a:ext cx="11906" cy="201896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369093</xdr:colOff>
      <xdr:row>200</xdr:row>
      <xdr:rowOff>83344</xdr:rowOff>
    </xdr:from>
    <xdr:to>
      <xdr:col>11</xdr:col>
      <xdr:colOff>583406</xdr:colOff>
      <xdr:row>200</xdr:row>
      <xdr:rowOff>95250</xdr:rowOff>
    </xdr:to>
    <xdr:cxnSp macro="">
      <xdr:nvCxnSpPr>
        <xdr:cNvPr id="240" name="Straight Arrow Connector 239"/>
        <xdr:cNvCxnSpPr/>
      </xdr:nvCxnSpPr>
      <xdr:spPr>
        <a:xfrm flipV="1">
          <a:off x="2369343" y="35584380"/>
          <a:ext cx="5806849" cy="1190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369094</xdr:colOff>
      <xdr:row>203</xdr:row>
      <xdr:rowOff>35719</xdr:rowOff>
    </xdr:from>
    <xdr:to>
      <xdr:col>3</xdr:col>
      <xdr:colOff>381000</xdr:colOff>
      <xdr:row>213</xdr:row>
      <xdr:rowOff>130968</xdr:rowOff>
    </xdr:to>
    <xdr:cxnSp macro="">
      <xdr:nvCxnSpPr>
        <xdr:cNvPr id="241" name="Straight Connector 240"/>
        <xdr:cNvCxnSpPr/>
      </xdr:nvCxnSpPr>
      <xdr:spPr>
        <a:xfrm>
          <a:off x="2369344" y="36298755"/>
          <a:ext cx="11906" cy="200024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295276</xdr:colOff>
      <xdr:row>202</xdr:row>
      <xdr:rowOff>188118</xdr:rowOff>
    </xdr:from>
    <xdr:to>
      <xdr:col>10</xdr:col>
      <xdr:colOff>297656</xdr:colOff>
      <xdr:row>204</xdr:row>
      <xdr:rowOff>119062</xdr:rowOff>
    </xdr:to>
    <xdr:cxnSp macro="">
      <xdr:nvCxnSpPr>
        <xdr:cNvPr id="242" name="Straight Connector 241"/>
        <xdr:cNvCxnSpPr/>
      </xdr:nvCxnSpPr>
      <xdr:spPr>
        <a:xfrm>
          <a:off x="7275740" y="36260654"/>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321465</xdr:colOff>
      <xdr:row>204</xdr:row>
      <xdr:rowOff>107155</xdr:rowOff>
    </xdr:from>
    <xdr:to>
      <xdr:col>11</xdr:col>
      <xdr:colOff>500063</xdr:colOff>
      <xdr:row>204</xdr:row>
      <xdr:rowOff>107156</xdr:rowOff>
    </xdr:to>
    <xdr:cxnSp macro="">
      <xdr:nvCxnSpPr>
        <xdr:cNvPr id="243" name="Straight Arrow Connector 242"/>
        <xdr:cNvCxnSpPr/>
      </xdr:nvCxnSpPr>
      <xdr:spPr>
        <a:xfrm flipV="1">
          <a:off x="6689608" y="36560691"/>
          <a:ext cx="1403241" cy="1"/>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316706</xdr:colOff>
      <xdr:row>202</xdr:row>
      <xdr:rowOff>185737</xdr:rowOff>
    </xdr:from>
    <xdr:to>
      <xdr:col>9</xdr:col>
      <xdr:colOff>319086</xdr:colOff>
      <xdr:row>204</xdr:row>
      <xdr:rowOff>116681</xdr:rowOff>
    </xdr:to>
    <xdr:cxnSp macro="">
      <xdr:nvCxnSpPr>
        <xdr:cNvPr id="244" name="Straight Connector 243"/>
        <xdr:cNvCxnSpPr/>
      </xdr:nvCxnSpPr>
      <xdr:spPr>
        <a:xfrm>
          <a:off x="6684849" y="36258273"/>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357187</xdr:colOff>
      <xdr:row>203</xdr:row>
      <xdr:rowOff>0</xdr:rowOff>
    </xdr:from>
    <xdr:to>
      <xdr:col>8</xdr:col>
      <xdr:colOff>357189</xdr:colOff>
      <xdr:row>207</xdr:row>
      <xdr:rowOff>119062</xdr:rowOff>
    </xdr:to>
    <xdr:cxnSp macro="">
      <xdr:nvCxnSpPr>
        <xdr:cNvPr id="245" name="Straight Connector 244"/>
        <xdr:cNvCxnSpPr/>
      </xdr:nvCxnSpPr>
      <xdr:spPr>
        <a:xfrm flipH="1">
          <a:off x="5976937" y="36263036"/>
          <a:ext cx="2" cy="88106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285750</xdr:colOff>
      <xdr:row>203</xdr:row>
      <xdr:rowOff>16668</xdr:rowOff>
    </xdr:from>
    <xdr:to>
      <xdr:col>7</xdr:col>
      <xdr:colOff>290514</xdr:colOff>
      <xdr:row>207</xdr:row>
      <xdr:rowOff>95249</xdr:rowOff>
    </xdr:to>
    <xdr:cxnSp macro="">
      <xdr:nvCxnSpPr>
        <xdr:cNvPr id="246" name="Straight Connector 245"/>
        <xdr:cNvCxnSpPr/>
      </xdr:nvCxnSpPr>
      <xdr:spPr>
        <a:xfrm flipH="1">
          <a:off x="5293179" y="36279704"/>
          <a:ext cx="4764" cy="84058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261937</xdr:colOff>
      <xdr:row>207</xdr:row>
      <xdr:rowOff>95249</xdr:rowOff>
    </xdr:from>
    <xdr:to>
      <xdr:col>11</xdr:col>
      <xdr:colOff>500062</xdr:colOff>
      <xdr:row>207</xdr:row>
      <xdr:rowOff>95249</xdr:rowOff>
    </xdr:to>
    <xdr:cxnSp macro="">
      <xdr:nvCxnSpPr>
        <xdr:cNvPr id="247" name="Straight Arrow Connector 246"/>
        <xdr:cNvCxnSpPr/>
      </xdr:nvCxnSpPr>
      <xdr:spPr>
        <a:xfrm>
          <a:off x="5269366" y="37120285"/>
          <a:ext cx="2823482"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428624</xdr:colOff>
      <xdr:row>203</xdr:row>
      <xdr:rowOff>35719</xdr:rowOff>
    </xdr:from>
    <xdr:to>
      <xdr:col>6</xdr:col>
      <xdr:colOff>440530</xdr:colOff>
      <xdr:row>210</xdr:row>
      <xdr:rowOff>119062</xdr:rowOff>
    </xdr:to>
    <xdr:cxnSp macro="">
      <xdr:nvCxnSpPr>
        <xdr:cNvPr id="248" name="Straight Connector 247"/>
        <xdr:cNvCxnSpPr/>
      </xdr:nvCxnSpPr>
      <xdr:spPr>
        <a:xfrm>
          <a:off x="4606017" y="36298755"/>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342900</xdr:colOff>
      <xdr:row>202</xdr:row>
      <xdr:rowOff>188119</xdr:rowOff>
    </xdr:from>
    <xdr:to>
      <xdr:col>5</xdr:col>
      <xdr:colOff>354806</xdr:colOff>
      <xdr:row>210</xdr:row>
      <xdr:rowOff>80962</xdr:rowOff>
    </xdr:to>
    <xdr:cxnSp macro="">
      <xdr:nvCxnSpPr>
        <xdr:cNvPr id="249" name="Straight Connector 248"/>
        <xdr:cNvCxnSpPr/>
      </xdr:nvCxnSpPr>
      <xdr:spPr>
        <a:xfrm>
          <a:off x="3826329" y="36260655"/>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333375</xdr:colOff>
      <xdr:row>210</xdr:row>
      <xdr:rowOff>107156</xdr:rowOff>
    </xdr:from>
    <xdr:to>
      <xdr:col>11</xdr:col>
      <xdr:colOff>547688</xdr:colOff>
      <xdr:row>210</xdr:row>
      <xdr:rowOff>107156</xdr:rowOff>
    </xdr:to>
    <xdr:cxnSp macro="">
      <xdr:nvCxnSpPr>
        <xdr:cNvPr id="250" name="Straight Arrow Connector 249"/>
        <xdr:cNvCxnSpPr/>
      </xdr:nvCxnSpPr>
      <xdr:spPr>
        <a:xfrm>
          <a:off x="3816804" y="37703692"/>
          <a:ext cx="4323670"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321469</xdr:colOff>
      <xdr:row>203</xdr:row>
      <xdr:rowOff>35719</xdr:rowOff>
    </xdr:from>
    <xdr:to>
      <xdr:col>4</xdr:col>
      <xdr:colOff>333375</xdr:colOff>
      <xdr:row>213</xdr:row>
      <xdr:rowOff>95251</xdr:rowOff>
    </xdr:to>
    <xdr:cxnSp macro="">
      <xdr:nvCxnSpPr>
        <xdr:cNvPr id="251" name="Straight Connector 250"/>
        <xdr:cNvCxnSpPr/>
      </xdr:nvCxnSpPr>
      <xdr:spPr>
        <a:xfrm>
          <a:off x="3138148" y="36298755"/>
          <a:ext cx="11906" cy="196453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369093</xdr:colOff>
      <xdr:row>213</xdr:row>
      <xdr:rowOff>83344</xdr:rowOff>
    </xdr:from>
    <xdr:to>
      <xdr:col>11</xdr:col>
      <xdr:colOff>583406</xdr:colOff>
      <xdr:row>213</xdr:row>
      <xdr:rowOff>95250</xdr:rowOff>
    </xdr:to>
    <xdr:cxnSp macro="">
      <xdr:nvCxnSpPr>
        <xdr:cNvPr id="252" name="Straight Arrow Connector 251"/>
        <xdr:cNvCxnSpPr/>
      </xdr:nvCxnSpPr>
      <xdr:spPr>
        <a:xfrm flipV="1">
          <a:off x="2369343" y="38251380"/>
          <a:ext cx="5806849" cy="1190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369094</xdr:colOff>
      <xdr:row>216</xdr:row>
      <xdr:rowOff>35719</xdr:rowOff>
    </xdr:from>
    <xdr:to>
      <xdr:col>3</xdr:col>
      <xdr:colOff>381000</xdr:colOff>
      <xdr:row>226</xdr:row>
      <xdr:rowOff>130968</xdr:rowOff>
    </xdr:to>
    <xdr:cxnSp macro="">
      <xdr:nvCxnSpPr>
        <xdr:cNvPr id="253" name="Straight Connector 252"/>
        <xdr:cNvCxnSpPr/>
      </xdr:nvCxnSpPr>
      <xdr:spPr>
        <a:xfrm>
          <a:off x="2369344" y="38802469"/>
          <a:ext cx="11906" cy="200024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295276</xdr:colOff>
      <xdr:row>215</xdr:row>
      <xdr:rowOff>188118</xdr:rowOff>
    </xdr:from>
    <xdr:to>
      <xdr:col>10</xdr:col>
      <xdr:colOff>297656</xdr:colOff>
      <xdr:row>217</xdr:row>
      <xdr:rowOff>119062</xdr:rowOff>
    </xdr:to>
    <xdr:cxnSp macro="">
      <xdr:nvCxnSpPr>
        <xdr:cNvPr id="254" name="Straight Connector 253"/>
        <xdr:cNvCxnSpPr/>
      </xdr:nvCxnSpPr>
      <xdr:spPr>
        <a:xfrm>
          <a:off x="7260432" y="38764368"/>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321465</xdr:colOff>
      <xdr:row>217</xdr:row>
      <xdr:rowOff>107155</xdr:rowOff>
    </xdr:from>
    <xdr:to>
      <xdr:col>11</xdr:col>
      <xdr:colOff>500063</xdr:colOff>
      <xdr:row>217</xdr:row>
      <xdr:rowOff>107156</xdr:rowOff>
    </xdr:to>
    <xdr:cxnSp macro="">
      <xdr:nvCxnSpPr>
        <xdr:cNvPr id="255" name="Straight Arrow Connector 254"/>
        <xdr:cNvCxnSpPr/>
      </xdr:nvCxnSpPr>
      <xdr:spPr>
        <a:xfrm flipV="1">
          <a:off x="6679403" y="39064405"/>
          <a:ext cx="1393035" cy="1"/>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316706</xdr:colOff>
      <xdr:row>215</xdr:row>
      <xdr:rowOff>185737</xdr:rowOff>
    </xdr:from>
    <xdr:to>
      <xdr:col>9</xdr:col>
      <xdr:colOff>319086</xdr:colOff>
      <xdr:row>217</xdr:row>
      <xdr:rowOff>116681</xdr:rowOff>
    </xdr:to>
    <xdr:cxnSp macro="">
      <xdr:nvCxnSpPr>
        <xdr:cNvPr id="256" name="Straight Connector 255"/>
        <xdr:cNvCxnSpPr/>
      </xdr:nvCxnSpPr>
      <xdr:spPr>
        <a:xfrm>
          <a:off x="6674644" y="38761987"/>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357187</xdr:colOff>
      <xdr:row>216</xdr:row>
      <xdr:rowOff>0</xdr:rowOff>
    </xdr:from>
    <xdr:to>
      <xdr:col>8</xdr:col>
      <xdr:colOff>357189</xdr:colOff>
      <xdr:row>220</xdr:row>
      <xdr:rowOff>119062</xdr:rowOff>
    </xdr:to>
    <xdr:cxnSp macro="">
      <xdr:nvCxnSpPr>
        <xdr:cNvPr id="257" name="Straight Connector 256"/>
        <xdr:cNvCxnSpPr/>
      </xdr:nvCxnSpPr>
      <xdr:spPr>
        <a:xfrm flipH="1">
          <a:off x="5976937" y="38766750"/>
          <a:ext cx="2" cy="88106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285750</xdr:colOff>
      <xdr:row>216</xdr:row>
      <xdr:rowOff>16668</xdr:rowOff>
    </xdr:from>
    <xdr:to>
      <xdr:col>7</xdr:col>
      <xdr:colOff>290514</xdr:colOff>
      <xdr:row>220</xdr:row>
      <xdr:rowOff>95249</xdr:rowOff>
    </xdr:to>
    <xdr:cxnSp macro="">
      <xdr:nvCxnSpPr>
        <xdr:cNvPr id="258" name="Straight Connector 257"/>
        <xdr:cNvCxnSpPr/>
      </xdr:nvCxnSpPr>
      <xdr:spPr>
        <a:xfrm flipH="1">
          <a:off x="5298281" y="38783418"/>
          <a:ext cx="4764" cy="84058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287914</xdr:colOff>
      <xdr:row>220</xdr:row>
      <xdr:rowOff>95249</xdr:rowOff>
    </xdr:from>
    <xdr:to>
      <xdr:col>11</xdr:col>
      <xdr:colOff>526039</xdr:colOff>
      <xdr:row>220</xdr:row>
      <xdr:rowOff>95249</xdr:rowOff>
    </xdr:to>
    <xdr:cxnSp macro="">
      <xdr:nvCxnSpPr>
        <xdr:cNvPr id="259" name="Straight Arrow Connector 258"/>
        <xdr:cNvCxnSpPr/>
      </xdr:nvCxnSpPr>
      <xdr:spPr>
        <a:xfrm>
          <a:off x="5292869" y="42074522"/>
          <a:ext cx="287914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428624</xdr:colOff>
      <xdr:row>216</xdr:row>
      <xdr:rowOff>35719</xdr:rowOff>
    </xdr:from>
    <xdr:to>
      <xdr:col>6</xdr:col>
      <xdr:colOff>440530</xdr:colOff>
      <xdr:row>223</xdr:row>
      <xdr:rowOff>119062</xdr:rowOff>
    </xdr:to>
    <xdr:cxnSp macro="">
      <xdr:nvCxnSpPr>
        <xdr:cNvPr id="260" name="Straight Connector 259"/>
        <xdr:cNvCxnSpPr/>
      </xdr:nvCxnSpPr>
      <xdr:spPr>
        <a:xfrm>
          <a:off x="4607718" y="38802469"/>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342900</xdr:colOff>
      <xdr:row>215</xdr:row>
      <xdr:rowOff>188119</xdr:rowOff>
    </xdr:from>
    <xdr:to>
      <xdr:col>5</xdr:col>
      <xdr:colOff>354806</xdr:colOff>
      <xdr:row>223</xdr:row>
      <xdr:rowOff>80962</xdr:rowOff>
    </xdr:to>
    <xdr:cxnSp macro="">
      <xdr:nvCxnSpPr>
        <xdr:cNvPr id="261" name="Straight Connector 260"/>
        <xdr:cNvCxnSpPr/>
      </xdr:nvCxnSpPr>
      <xdr:spPr>
        <a:xfrm>
          <a:off x="3831431" y="38764369"/>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333375</xdr:colOff>
      <xdr:row>223</xdr:row>
      <xdr:rowOff>107156</xdr:rowOff>
    </xdr:from>
    <xdr:to>
      <xdr:col>11</xdr:col>
      <xdr:colOff>547688</xdr:colOff>
      <xdr:row>223</xdr:row>
      <xdr:rowOff>107156</xdr:rowOff>
    </xdr:to>
    <xdr:cxnSp macro="">
      <xdr:nvCxnSpPr>
        <xdr:cNvPr id="262" name="Straight Arrow Connector 261"/>
        <xdr:cNvCxnSpPr/>
      </xdr:nvCxnSpPr>
      <xdr:spPr>
        <a:xfrm>
          <a:off x="3821906" y="40207406"/>
          <a:ext cx="429815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321469</xdr:colOff>
      <xdr:row>216</xdr:row>
      <xdr:rowOff>35719</xdr:rowOff>
    </xdr:from>
    <xdr:to>
      <xdr:col>4</xdr:col>
      <xdr:colOff>333375</xdr:colOff>
      <xdr:row>226</xdr:row>
      <xdr:rowOff>95251</xdr:rowOff>
    </xdr:to>
    <xdr:cxnSp macro="">
      <xdr:nvCxnSpPr>
        <xdr:cNvPr id="263" name="Straight Connector 262"/>
        <xdr:cNvCxnSpPr/>
      </xdr:nvCxnSpPr>
      <xdr:spPr>
        <a:xfrm>
          <a:off x="3143250" y="38802469"/>
          <a:ext cx="11906" cy="196453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369093</xdr:colOff>
      <xdr:row>226</xdr:row>
      <xdr:rowOff>83344</xdr:rowOff>
    </xdr:from>
    <xdr:to>
      <xdr:col>11</xdr:col>
      <xdr:colOff>583406</xdr:colOff>
      <xdr:row>226</xdr:row>
      <xdr:rowOff>95250</xdr:rowOff>
    </xdr:to>
    <xdr:cxnSp macro="">
      <xdr:nvCxnSpPr>
        <xdr:cNvPr id="264" name="Straight Arrow Connector 263"/>
        <xdr:cNvCxnSpPr/>
      </xdr:nvCxnSpPr>
      <xdr:spPr>
        <a:xfrm flipV="1">
          <a:off x="2369343" y="40755094"/>
          <a:ext cx="5786438" cy="1190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369094</xdr:colOff>
      <xdr:row>229</xdr:row>
      <xdr:rowOff>35719</xdr:rowOff>
    </xdr:from>
    <xdr:to>
      <xdr:col>3</xdr:col>
      <xdr:colOff>381000</xdr:colOff>
      <xdr:row>239</xdr:row>
      <xdr:rowOff>130968</xdr:rowOff>
    </xdr:to>
    <xdr:cxnSp macro="">
      <xdr:nvCxnSpPr>
        <xdr:cNvPr id="265" name="Straight Connector 264"/>
        <xdr:cNvCxnSpPr/>
      </xdr:nvCxnSpPr>
      <xdr:spPr>
        <a:xfrm>
          <a:off x="2369344" y="41278969"/>
          <a:ext cx="11906" cy="200024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295276</xdr:colOff>
      <xdr:row>228</xdr:row>
      <xdr:rowOff>188118</xdr:rowOff>
    </xdr:from>
    <xdr:to>
      <xdr:col>10</xdr:col>
      <xdr:colOff>297656</xdr:colOff>
      <xdr:row>230</xdr:row>
      <xdr:rowOff>119062</xdr:rowOff>
    </xdr:to>
    <xdr:cxnSp macro="">
      <xdr:nvCxnSpPr>
        <xdr:cNvPr id="266" name="Straight Connector 265"/>
        <xdr:cNvCxnSpPr/>
      </xdr:nvCxnSpPr>
      <xdr:spPr>
        <a:xfrm>
          <a:off x="7260432" y="41240868"/>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321465</xdr:colOff>
      <xdr:row>230</xdr:row>
      <xdr:rowOff>107155</xdr:rowOff>
    </xdr:from>
    <xdr:to>
      <xdr:col>11</xdr:col>
      <xdr:colOff>500063</xdr:colOff>
      <xdr:row>230</xdr:row>
      <xdr:rowOff>107156</xdr:rowOff>
    </xdr:to>
    <xdr:cxnSp macro="">
      <xdr:nvCxnSpPr>
        <xdr:cNvPr id="267" name="Straight Arrow Connector 266"/>
        <xdr:cNvCxnSpPr/>
      </xdr:nvCxnSpPr>
      <xdr:spPr>
        <a:xfrm flipV="1">
          <a:off x="6679403" y="41540905"/>
          <a:ext cx="1393035" cy="1"/>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316706</xdr:colOff>
      <xdr:row>228</xdr:row>
      <xdr:rowOff>185737</xdr:rowOff>
    </xdr:from>
    <xdr:to>
      <xdr:col>9</xdr:col>
      <xdr:colOff>319086</xdr:colOff>
      <xdr:row>230</xdr:row>
      <xdr:rowOff>116681</xdr:rowOff>
    </xdr:to>
    <xdr:cxnSp macro="">
      <xdr:nvCxnSpPr>
        <xdr:cNvPr id="268" name="Straight Connector 267"/>
        <xdr:cNvCxnSpPr/>
      </xdr:nvCxnSpPr>
      <xdr:spPr>
        <a:xfrm>
          <a:off x="6674644" y="41238487"/>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357187</xdr:colOff>
      <xdr:row>229</xdr:row>
      <xdr:rowOff>0</xdr:rowOff>
    </xdr:from>
    <xdr:to>
      <xdr:col>8</xdr:col>
      <xdr:colOff>357189</xdr:colOff>
      <xdr:row>233</xdr:row>
      <xdr:rowOff>119062</xdr:rowOff>
    </xdr:to>
    <xdr:cxnSp macro="">
      <xdr:nvCxnSpPr>
        <xdr:cNvPr id="269" name="Straight Connector 268"/>
        <xdr:cNvCxnSpPr/>
      </xdr:nvCxnSpPr>
      <xdr:spPr>
        <a:xfrm flipH="1">
          <a:off x="5976937" y="41243250"/>
          <a:ext cx="2" cy="88106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285750</xdr:colOff>
      <xdr:row>229</xdr:row>
      <xdr:rowOff>16668</xdr:rowOff>
    </xdr:from>
    <xdr:to>
      <xdr:col>7</xdr:col>
      <xdr:colOff>290514</xdr:colOff>
      <xdr:row>233</xdr:row>
      <xdr:rowOff>95249</xdr:rowOff>
    </xdr:to>
    <xdr:cxnSp macro="">
      <xdr:nvCxnSpPr>
        <xdr:cNvPr id="270" name="Straight Connector 269"/>
        <xdr:cNvCxnSpPr/>
      </xdr:nvCxnSpPr>
      <xdr:spPr>
        <a:xfrm flipH="1">
          <a:off x="5298281" y="41259918"/>
          <a:ext cx="4764" cy="84058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279255</xdr:colOff>
      <xdr:row>233</xdr:row>
      <xdr:rowOff>95249</xdr:rowOff>
    </xdr:from>
    <xdr:to>
      <xdr:col>11</xdr:col>
      <xdr:colOff>517380</xdr:colOff>
      <xdr:row>233</xdr:row>
      <xdr:rowOff>95249</xdr:rowOff>
    </xdr:to>
    <xdr:cxnSp macro="">
      <xdr:nvCxnSpPr>
        <xdr:cNvPr id="271" name="Straight Arrow Connector 270"/>
        <xdr:cNvCxnSpPr/>
      </xdr:nvCxnSpPr>
      <xdr:spPr>
        <a:xfrm>
          <a:off x="5284210" y="44551022"/>
          <a:ext cx="287914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428624</xdr:colOff>
      <xdr:row>229</xdr:row>
      <xdr:rowOff>35719</xdr:rowOff>
    </xdr:from>
    <xdr:to>
      <xdr:col>6</xdr:col>
      <xdr:colOff>440530</xdr:colOff>
      <xdr:row>236</xdr:row>
      <xdr:rowOff>119062</xdr:rowOff>
    </xdr:to>
    <xdr:cxnSp macro="">
      <xdr:nvCxnSpPr>
        <xdr:cNvPr id="272" name="Straight Connector 271"/>
        <xdr:cNvCxnSpPr/>
      </xdr:nvCxnSpPr>
      <xdr:spPr>
        <a:xfrm>
          <a:off x="4607718" y="41278969"/>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342900</xdr:colOff>
      <xdr:row>228</xdr:row>
      <xdr:rowOff>188119</xdr:rowOff>
    </xdr:from>
    <xdr:to>
      <xdr:col>5</xdr:col>
      <xdr:colOff>354806</xdr:colOff>
      <xdr:row>236</xdr:row>
      <xdr:rowOff>80962</xdr:rowOff>
    </xdr:to>
    <xdr:cxnSp macro="">
      <xdr:nvCxnSpPr>
        <xdr:cNvPr id="273" name="Straight Connector 272"/>
        <xdr:cNvCxnSpPr/>
      </xdr:nvCxnSpPr>
      <xdr:spPr>
        <a:xfrm>
          <a:off x="3823855" y="43691392"/>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333375</xdr:colOff>
      <xdr:row>236</xdr:row>
      <xdr:rowOff>107156</xdr:rowOff>
    </xdr:from>
    <xdr:to>
      <xdr:col>11</xdr:col>
      <xdr:colOff>547688</xdr:colOff>
      <xdr:row>236</xdr:row>
      <xdr:rowOff>107156</xdr:rowOff>
    </xdr:to>
    <xdr:cxnSp macro="">
      <xdr:nvCxnSpPr>
        <xdr:cNvPr id="274" name="Straight Arrow Connector 273"/>
        <xdr:cNvCxnSpPr/>
      </xdr:nvCxnSpPr>
      <xdr:spPr>
        <a:xfrm>
          <a:off x="3821906" y="42683906"/>
          <a:ext cx="429815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321469</xdr:colOff>
      <xdr:row>229</xdr:row>
      <xdr:rowOff>35719</xdr:rowOff>
    </xdr:from>
    <xdr:to>
      <xdr:col>4</xdr:col>
      <xdr:colOff>333375</xdr:colOff>
      <xdr:row>239</xdr:row>
      <xdr:rowOff>95251</xdr:rowOff>
    </xdr:to>
    <xdr:cxnSp macro="">
      <xdr:nvCxnSpPr>
        <xdr:cNvPr id="275" name="Straight Connector 274"/>
        <xdr:cNvCxnSpPr/>
      </xdr:nvCxnSpPr>
      <xdr:spPr>
        <a:xfrm>
          <a:off x="3143250" y="41278969"/>
          <a:ext cx="11906" cy="196453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377752</xdr:colOff>
      <xdr:row>239</xdr:row>
      <xdr:rowOff>74685</xdr:rowOff>
    </xdr:from>
    <xdr:to>
      <xdr:col>11</xdr:col>
      <xdr:colOff>592065</xdr:colOff>
      <xdr:row>239</xdr:row>
      <xdr:rowOff>86591</xdr:rowOff>
    </xdr:to>
    <xdr:cxnSp macro="">
      <xdr:nvCxnSpPr>
        <xdr:cNvPr id="276" name="Straight Arrow Connector 275"/>
        <xdr:cNvCxnSpPr/>
      </xdr:nvCxnSpPr>
      <xdr:spPr>
        <a:xfrm flipV="1">
          <a:off x="2369343" y="45673458"/>
          <a:ext cx="5868699" cy="1190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377753</xdr:colOff>
      <xdr:row>242</xdr:row>
      <xdr:rowOff>18401</xdr:rowOff>
    </xdr:from>
    <xdr:to>
      <xdr:col>3</xdr:col>
      <xdr:colOff>389659</xdr:colOff>
      <xdr:row>252</xdr:row>
      <xdr:rowOff>113650</xdr:rowOff>
    </xdr:to>
    <xdr:cxnSp macro="">
      <xdr:nvCxnSpPr>
        <xdr:cNvPr id="277" name="Straight Connector 276"/>
        <xdr:cNvCxnSpPr/>
      </xdr:nvCxnSpPr>
      <xdr:spPr>
        <a:xfrm>
          <a:off x="2369344" y="46188674"/>
          <a:ext cx="11906" cy="200024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295276</xdr:colOff>
      <xdr:row>241</xdr:row>
      <xdr:rowOff>188118</xdr:rowOff>
    </xdr:from>
    <xdr:to>
      <xdr:col>10</xdr:col>
      <xdr:colOff>297656</xdr:colOff>
      <xdr:row>243</xdr:row>
      <xdr:rowOff>119062</xdr:rowOff>
    </xdr:to>
    <xdr:cxnSp macro="">
      <xdr:nvCxnSpPr>
        <xdr:cNvPr id="278" name="Straight Connector 277"/>
        <xdr:cNvCxnSpPr/>
      </xdr:nvCxnSpPr>
      <xdr:spPr>
        <a:xfrm>
          <a:off x="7260432" y="43717368"/>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321465</xdr:colOff>
      <xdr:row>243</xdr:row>
      <xdr:rowOff>107155</xdr:rowOff>
    </xdr:from>
    <xdr:to>
      <xdr:col>11</xdr:col>
      <xdr:colOff>500063</xdr:colOff>
      <xdr:row>243</xdr:row>
      <xdr:rowOff>107156</xdr:rowOff>
    </xdr:to>
    <xdr:cxnSp macro="">
      <xdr:nvCxnSpPr>
        <xdr:cNvPr id="279" name="Straight Arrow Connector 278"/>
        <xdr:cNvCxnSpPr/>
      </xdr:nvCxnSpPr>
      <xdr:spPr>
        <a:xfrm flipV="1">
          <a:off x="6679403" y="44017405"/>
          <a:ext cx="1393035" cy="1"/>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316706</xdr:colOff>
      <xdr:row>241</xdr:row>
      <xdr:rowOff>185737</xdr:rowOff>
    </xdr:from>
    <xdr:to>
      <xdr:col>9</xdr:col>
      <xdr:colOff>319086</xdr:colOff>
      <xdr:row>243</xdr:row>
      <xdr:rowOff>116681</xdr:rowOff>
    </xdr:to>
    <xdr:cxnSp macro="">
      <xdr:nvCxnSpPr>
        <xdr:cNvPr id="280" name="Straight Connector 279"/>
        <xdr:cNvCxnSpPr/>
      </xdr:nvCxnSpPr>
      <xdr:spPr>
        <a:xfrm>
          <a:off x="6674644" y="43714987"/>
          <a:ext cx="2380" cy="3119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357187</xdr:colOff>
      <xdr:row>242</xdr:row>
      <xdr:rowOff>0</xdr:rowOff>
    </xdr:from>
    <xdr:to>
      <xdr:col>8</xdr:col>
      <xdr:colOff>357189</xdr:colOff>
      <xdr:row>246</xdr:row>
      <xdr:rowOff>119062</xdr:rowOff>
    </xdr:to>
    <xdr:cxnSp macro="">
      <xdr:nvCxnSpPr>
        <xdr:cNvPr id="281" name="Straight Connector 280"/>
        <xdr:cNvCxnSpPr/>
      </xdr:nvCxnSpPr>
      <xdr:spPr>
        <a:xfrm flipH="1">
          <a:off x="5976937" y="43719750"/>
          <a:ext cx="2" cy="88106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285750</xdr:colOff>
      <xdr:row>242</xdr:row>
      <xdr:rowOff>16668</xdr:rowOff>
    </xdr:from>
    <xdr:to>
      <xdr:col>7</xdr:col>
      <xdr:colOff>290514</xdr:colOff>
      <xdr:row>246</xdr:row>
      <xdr:rowOff>95249</xdr:rowOff>
    </xdr:to>
    <xdr:cxnSp macro="">
      <xdr:nvCxnSpPr>
        <xdr:cNvPr id="282" name="Straight Connector 281"/>
        <xdr:cNvCxnSpPr/>
      </xdr:nvCxnSpPr>
      <xdr:spPr>
        <a:xfrm flipH="1">
          <a:off x="5298281" y="43736418"/>
          <a:ext cx="4764" cy="84058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279255</xdr:colOff>
      <xdr:row>246</xdr:row>
      <xdr:rowOff>95249</xdr:rowOff>
    </xdr:from>
    <xdr:to>
      <xdr:col>11</xdr:col>
      <xdr:colOff>517380</xdr:colOff>
      <xdr:row>246</xdr:row>
      <xdr:rowOff>95249</xdr:rowOff>
    </xdr:to>
    <xdr:cxnSp macro="">
      <xdr:nvCxnSpPr>
        <xdr:cNvPr id="283" name="Straight Arrow Connector 282"/>
        <xdr:cNvCxnSpPr/>
      </xdr:nvCxnSpPr>
      <xdr:spPr>
        <a:xfrm>
          <a:off x="5284210" y="47027522"/>
          <a:ext cx="287914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428624</xdr:colOff>
      <xdr:row>242</xdr:row>
      <xdr:rowOff>35719</xdr:rowOff>
    </xdr:from>
    <xdr:to>
      <xdr:col>6</xdr:col>
      <xdr:colOff>440530</xdr:colOff>
      <xdr:row>249</xdr:row>
      <xdr:rowOff>119062</xdr:rowOff>
    </xdr:to>
    <xdr:cxnSp macro="">
      <xdr:nvCxnSpPr>
        <xdr:cNvPr id="284" name="Straight Connector 283"/>
        <xdr:cNvCxnSpPr/>
      </xdr:nvCxnSpPr>
      <xdr:spPr>
        <a:xfrm>
          <a:off x="4607718" y="43755469"/>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342900</xdr:colOff>
      <xdr:row>241</xdr:row>
      <xdr:rowOff>188119</xdr:rowOff>
    </xdr:from>
    <xdr:to>
      <xdr:col>5</xdr:col>
      <xdr:colOff>354806</xdr:colOff>
      <xdr:row>249</xdr:row>
      <xdr:rowOff>80962</xdr:rowOff>
    </xdr:to>
    <xdr:cxnSp macro="">
      <xdr:nvCxnSpPr>
        <xdr:cNvPr id="285" name="Straight Connector 284"/>
        <xdr:cNvCxnSpPr/>
      </xdr:nvCxnSpPr>
      <xdr:spPr>
        <a:xfrm>
          <a:off x="3831431" y="43717369"/>
          <a:ext cx="11906" cy="14168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333375</xdr:colOff>
      <xdr:row>249</xdr:row>
      <xdr:rowOff>107156</xdr:rowOff>
    </xdr:from>
    <xdr:to>
      <xdr:col>11</xdr:col>
      <xdr:colOff>547688</xdr:colOff>
      <xdr:row>249</xdr:row>
      <xdr:rowOff>107156</xdr:rowOff>
    </xdr:to>
    <xdr:cxnSp macro="">
      <xdr:nvCxnSpPr>
        <xdr:cNvPr id="286" name="Straight Arrow Connector 285"/>
        <xdr:cNvCxnSpPr/>
      </xdr:nvCxnSpPr>
      <xdr:spPr>
        <a:xfrm>
          <a:off x="3821906" y="45160406"/>
          <a:ext cx="429815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321469</xdr:colOff>
      <xdr:row>242</xdr:row>
      <xdr:rowOff>35719</xdr:rowOff>
    </xdr:from>
    <xdr:to>
      <xdr:col>4</xdr:col>
      <xdr:colOff>333375</xdr:colOff>
      <xdr:row>252</xdr:row>
      <xdr:rowOff>95251</xdr:rowOff>
    </xdr:to>
    <xdr:cxnSp macro="">
      <xdr:nvCxnSpPr>
        <xdr:cNvPr id="287" name="Straight Connector 286"/>
        <xdr:cNvCxnSpPr/>
      </xdr:nvCxnSpPr>
      <xdr:spPr>
        <a:xfrm>
          <a:off x="3143250" y="43755469"/>
          <a:ext cx="11906" cy="196453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369093</xdr:colOff>
      <xdr:row>252</xdr:row>
      <xdr:rowOff>83344</xdr:rowOff>
    </xdr:from>
    <xdr:to>
      <xdr:col>11</xdr:col>
      <xdr:colOff>583406</xdr:colOff>
      <xdr:row>252</xdr:row>
      <xdr:rowOff>95250</xdr:rowOff>
    </xdr:to>
    <xdr:cxnSp macro="">
      <xdr:nvCxnSpPr>
        <xdr:cNvPr id="288" name="Straight Arrow Connector 287"/>
        <xdr:cNvCxnSpPr/>
      </xdr:nvCxnSpPr>
      <xdr:spPr>
        <a:xfrm flipV="1">
          <a:off x="2369343" y="45708094"/>
          <a:ext cx="5786438" cy="1190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119062</xdr:colOff>
      <xdr:row>301</xdr:row>
      <xdr:rowOff>95250</xdr:rowOff>
    </xdr:from>
    <xdr:to>
      <xdr:col>11</xdr:col>
      <xdr:colOff>801688</xdr:colOff>
      <xdr:row>303</xdr:row>
      <xdr:rowOff>174625</xdr:rowOff>
    </xdr:to>
    <xdr:cxnSp macro="">
      <xdr:nvCxnSpPr>
        <xdr:cNvPr id="304" name="Elbow Connector 303"/>
        <xdr:cNvCxnSpPr/>
      </xdr:nvCxnSpPr>
      <xdr:spPr>
        <a:xfrm>
          <a:off x="7096125" y="57507188"/>
          <a:ext cx="1293813" cy="460375"/>
        </a:xfrm>
        <a:prstGeom prst="bentConnector3">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431004</xdr:colOff>
      <xdr:row>335</xdr:row>
      <xdr:rowOff>95250</xdr:rowOff>
    </xdr:from>
    <xdr:to>
      <xdr:col>9</xdr:col>
      <xdr:colOff>505472</xdr:colOff>
      <xdr:row>335</xdr:row>
      <xdr:rowOff>104775</xdr:rowOff>
    </xdr:to>
    <xdr:cxnSp macro="">
      <xdr:nvCxnSpPr>
        <xdr:cNvPr id="309" name="Straight Arrow Connector 308"/>
        <xdr:cNvCxnSpPr/>
      </xdr:nvCxnSpPr>
      <xdr:spPr>
        <a:xfrm flipV="1">
          <a:off x="5836442" y="64043719"/>
          <a:ext cx="1419874" cy="952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404812</xdr:colOff>
      <xdr:row>390</xdr:row>
      <xdr:rowOff>35719</xdr:rowOff>
    </xdr:from>
    <xdr:to>
      <xdr:col>3</xdr:col>
      <xdr:colOff>404812</xdr:colOff>
      <xdr:row>392</xdr:row>
      <xdr:rowOff>119062</xdr:rowOff>
    </xdr:to>
    <xdr:cxnSp macro="">
      <xdr:nvCxnSpPr>
        <xdr:cNvPr id="313" name="Straight Arrow Connector 312"/>
        <xdr:cNvCxnSpPr/>
      </xdr:nvCxnSpPr>
      <xdr:spPr>
        <a:xfrm>
          <a:off x="2405062" y="74616469"/>
          <a:ext cx="0" cy="464343"/>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29104</xdr:colOff>
      <xdr:row>457</xdr:row>
      <xdr:rowOff>95251</xdr:rowOff>
    </xdr:from>
    <xdr:to>
      <xdr:col>12</xdr:col>
      <xdr:colOff>558271</xdr:colOff>
      <xdr:row>457</xdr:row>
      <xdr:rowOff>105834</xdr:rowOff>
    </xdr:to>
    <xdr:cxnSp macro="">
      <xdr:nvCxnSpPr>
        <xdr:cNvPr id="315" name="Straight Arrow Connector 314"/>
        <xdr:cNvCxnSpPr/>
      </xdr:nvCxnSpPr>
      <xdr:spPr>
        <a:xfrm>
          <a:off x="8946885" y="87463314"/>
          <a:ext cx="529167" cy="10583"/>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108857</xdr:colOff>
      <xdr:row>535</xdr:row>
      <xdr:rowOff>81643</xdr:rowOff>
    </xdr:from>
    <xdr:to>
      <xdr:col>11</xdr:col>
      <xdr:colOff>707572</xdr:colOff>
      <xdr:row>535</xdr:row>
      <xdr:rowOff>95250</xdr:rowOff>
    </xdr:to>
    <xdr:cxnSp macro="">
      <xdr:nvCxnSpPr>
        <xdr:cNvPr id="317" name="Straight Arrow Connector 316"/>
        <xdr:cNvCxnSpPr/>
      </xdr:nvCxnSpPr>
      <xdr:spPr>
        <a:xfrm>
          <a:off x="5116286" y="105210429"/>
          <a:ext cx="3252107" cy="13607"/>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173869</xdr:colOff>
      <xdr:row>558</xdr:row>
      <xdr:rowOff>102809</xdr:rowOff>
    </xdr:from>
    <xdr:to>
      <xdr:col>10</xdr:col>
      <xdr:colOff>500441</xdr:colOff>
      <xdr:row>558</xdr:row>
      <xdr:rowOff>102809</xdr:rowOff>
    </xdr:to>
    <xdr:cxnSp macro="">
      <xdr:nvCxnSpPr>
        <xdr:cNvPr id="319" name="Straight Arrow Connector 318"/>
        <xdr:cNvCxnSpPr/>
      </xdr:nvCxnSpPr>
      <xdr:spPr>
        <a:xfrm>
          <a:off x="6545036" y="109629726"/>
          <a:ext cx="1014488"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571500</xdr:colOff>
      <xdr:row>558</xdr:row>
      <xdr:rowOff>164523</xdr:rowOff>
    </xdr:from>
    <xdr:to>
      <xdr:col>8</xdr:col>
      <xdr:colOff>580159</xdr:colOff>
      <xdr:row>561</xdr:row>
      <xdr:rowOff>25978</xdr:rowOff>
    </xdr:to>
    <xdr:cxnSp macro="">
      <xdr:nvCxnSpPr>
        <xdr:cNvPr id="99" name="Straight Arrow Connector 98"/>
        <xdr:cNvCxnSpPr/>
      </xdr:nvCxnSpPr>
      <xdr:spPr>
        <a:xfrm flipH="1">
          <a:off x="6182591" y="109650068"/>
          <a:ext cx="8659" cy="43295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20.xml><?xml version="1.0" encoding="utf-8"?>
<xdr:wsDr xmlns:xdr="http://schemas.openxmlformats.org/drawingml/2006/spreadsheetDrawing" xmlns:a="http://schemas.openxmlformats.org/drawingml/2006/main">
  <xdr:twoCellAnchor>
    <xdr:from>
      <xdr:col>5</xdr:col>
      <xdr:colOff>523875</xdr:colOff>
      <xdr:row>43</xdr:row>
      <xdr:rowOff>127001</xdr:rowOff>
    </xdr:from>
    <xdr:to>
      <xdr:col>6</xdr:col>
      <xdr:colOff>539750</xdr:colOff>
      <xdr:row>50</xdr:row>
      <xdr:rowOff>158751</xdr:rowOff>
    </xdr:to>
    <xdr:cxnSp macro="">
      <xdr:nvCxnSpPr>
        <xdr:cNvPr id="3" name="Elbow Connector 2"/>
        <xdr:cNvCxnSpPr/>
      </xdr:nvCxnSpPr>
      <xdr:spPr>
        <a:xfrm rot="5400000">
          <a:off x="3913188" y="8691563"/>
          <a:ext cx="1365250" cy="619125"/>
        </a:xfrm>
        <a:prstGeom prst="bentConnector3">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wsDr>
</file>

<file path=xl/drawings/drawing21.xml><?xml version="1.0" encoding="utf-8"?>
<xdr:wsDr xmlns:xdr="http://schemas.openxmlformats.org/drawingml/2006/spreadsheetDrawing" xmlns:a="http://schemas.openxmlformats.org/drawingml/2006/main">
  <xdr:twoCellAnchor>
    <xdr:from>
      <xdr:col>24</xdr:col>
      <xdr:colOff>317500</xdr:colOff>
      <xdr:row>9</xdr:row>
      <xdr:rowOff>42333</xdr:rowOff>
    </xdr:from>
    <xdr:to>
      <xdr:col>24</xdr:col>
      <xdr:colOff>317500</xdr:colOff>
      <xdr:row>13</xdr:row>
      <xdr:rowOff>74083</xdr:rowOff>
    </xdr:to>
    <xdr:cxnSp macro="">
      <xdr:nvCxnSpPr>
        <xdr:cNvPr id="3" name="Straight Arrow Connector 2"/>
        <xdr:cNvCxnSpPr/>
      </xdr:nvCxnSpPr>
      <xdr:spPr>
        <a:xfrm flipV="1">
          <a:off x="17240250" y="1756833"/>
          <a:ext cx="0" cy="7937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24</xdr:col>
      <xdr:colOff>84667</xdr:colOff>
      <xdr:row>13</xdr:row>
      <xdr:rowOff>84667</xdr:rowOff>
    </xdr:from>
    <xdr:to>
      <xdr:col>24</xdr:col>
      <xdr:colOff>328083</xdr:colOff>
      <xdr:row>13</xdr:row>
      <xdr:rowOff>84667</xdr:rowOff>
    </xdr:to>
    <xdr:cxnSp macro="">
      <xdr:nvCxnSpPr>
        <xdr:cNvPr id="5" name="Straight Connector 4"/>
        <xdr:cNvCxnSpPr/>
      </xdr:nvCxnSpPr>
      <xdr:spPr>
        <a:xfrm flipH="1">
          <a:off x="17007417" y="2561167"/>
          <a:ext cx="243416"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18</xdr:col>
      <xdr:colOff>321468</xdr:colOff>
      <xdr:row>13</xdr:row>
      <xdr:rowOff>95250</xdr:rowOff>
    </xdr:from>
    <xdr:to>
      <xdr:col>18</xdr:col>
      <xdr:colOff>325437</xdr:colOff>
      <xdr:row>36</xdr:row>
      <xdr:rowOff>103188</xdr:rowOff>
    </xdr:to>
    <xdr:cxnSp macro="">
      <xdr:nvCxnSpPr>
        <xdr:cNvPr id="9" name="Straight Connector 8"/>
        <xdr:cNvCxnSpPr/>
      </xdr:nvCxnSpPr>
      <xdr:spPr>
        <a:xfrm>
          <a:off x="13521531" y="2571750"/>
          <a:ext cx="3969" cy="438943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17</xdr:col>
      <xdr:colOff>222251</xdr:colOff>
      <xdr:row>13</xdr:row>
      <xdr:rowOff>87313</xdr:rowOff>
    </xdr:from>
    <xdr:to>
      <xdr:col>18</xdr:col>
      <xdr:colOff>317501</xdr:colOff>
      <xdr:row>13</xdr:row>
      <xdr:rowOff>87314</xdr:rowOff>
    </xdr:to>
    <xdr:cxnSp macro="">
      <xdr:nvCxnSpPr>
        <xdr:cNvPr id="14" name="Straight Connector 13"/>
        <xdr:cNvCxnSpPr/>
      </xdr:nvCxnSpPr>
      <xdr:spPr>
        <a:xfrm flipH="1">
          <a:off x="12811126" y="2563813"/>
          <a:ext cx="706438" cy="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15</xdr:col>
      <xdr:colOff>71439</xdr:colOff>
      <xdr:row>36</xdr:row>
      <xdr:rowOff>95249</xdr:rowOff>
    </xdr:from>
    <xdr:to>
      <xdr:col>18</xdr:col>
      <xdr:colOff>309563</xdr:colOff>
      <xdr:row>36</xdr:row>
      <xdr:rowOff>95250</xdr:rowOff>
    </xdr:to>
    <xdr:cxnSp macro="">
      <xdr:nvCxnSpPr>
        <xdr:cNvPr id="17" name="Straight Arrow Connector 16"/>
        <xdr:cNvCxnSpPr/>
      </xdr:nvCxnSpPr>
      <xdr:spPr>
        <a:xfrm flipH="1">
          <a:off x="11437939" y="6953249"/>
          <a:ext cx="2071687" cy="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169335</xdr:colOff>
      <xdr:row>13</xdr:row>
      <xdr:rowOff>130969</xdr:rowOff>
    </xdr:from>
    <xdr:to>
      <xdr:col>12</xdr:col>
      <xdr:colOff>1</xdr:colOff>
      <xdr:row>13</xdr:row>
      <xdr:rowOff>130969</xdr:rowOff>
    </xdr:to>
    <xdr:cxnSp macro="">
      <xdr:nvCxnSpPr>
        <xdr:cNvPr id="22" name="Straight Connector 21"/>
        <xdr:cNvCxnSpPr/>
      </xdr:nvCxnSpPr>
      <xdr:spPr>
        <a:xfrm>
          <a:off x="8444179" y="2607469"/>
          <a:ext cx="1045103"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11</xdr:col>
      <xdr:colOff>603250</xdr:colOff>
      <xdr:row>13</xdr:row>
      <xdr:rowOff>119062</xdr:rowOff>
    </xdr:from>
    <xdr:to>
      <xdr:col>12</xdr:col>
      <xdr:colOff>11909</xdr:colOff>
      <xdr:row>88</xdr:row>
      <xdr:rowOff>111125</xdr:rowOff>
    </xdr:to>
    <xdr:cxnSp macro="">
      <xdr:nvCxnSpPr>
        <xdr:cNvPr id="24" name="Straight Connector 23"/>
        <xdr:cNvCxnSpPr/>
      </xdr:nvCxnSpPr>
      <xdr:spPr>
        <a:xfrm flipH="1">
          <a:off x="9525000" y="2595562"/>
          <a:ext cx="19847" cy="14279563"/>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461698</xdr:colOff>
      <xdr:row>88</xdr:row>
      <xdr:rowOff>87313</xdr:rowOff>
    </xdr:from>
    <xdr:to>
      <xdr:col>12</xdr:col>
      <xdr:colOff>0</xdr:colOff>
      <xdr:row>88</xdr:row>
      <xdr:rowOff>87313</xdr:rowOff>
    </xdr:to>
    <xdr:cxnSp macro="">
      <xdr:nvCxnSpPr>
        <xdr:cNvPr id="28" name="Straight Arrow Connector 27"/>
        <xdr:cNvCxnSpPr/>
      </xdr:nvCxnSpPr>
      <xdr:spPr>
        <a:xfrm flipH="1">
          <a:off x="8772261" y="16851313"/>
          <a:ext cx="760677" cy="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603250</xdr:colOff>
      <xdr:row>13</xdr:row>
      <xdr:rowOff>80962</xdr:rowOff>
    </xdr:from>
    <xdr:to>
      <xdr:col>6</xdr:col>
      <xdr:colOff>5559</xdr:colOff>
      <xdr:row>88</xdr:row>
      <xdr:rowOff>158750</xdr:rowOff>
    </xdr:to>
    <xdr:cxnSp macro="">
      <xdr:nvCxnSpPr>
        <xdr:cNvPr id="32" name="Straight Connector 31"/>
        <xdr:cNvCxnSpPr/>
      </xdr:nvCxnSpPr>
      <xdr:spPr>
        <a:xfrm flipH="1">
          <a:off x="3762375" y="2557462"/>
          <a:ext cx="13497" cy="143652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173304</xdr:colOff>
      <xdr:row>13</xdr:row>
      <xdr:rowOff>99219</xdr:rowOff>
    </xdr:from>
    <xdr:to>
      <xdr:col>6</xdr:col>
      <xdr:colOff>3970</xdr:colOff>
      <xdr:row>13</xdr:row>
      <xdr:rowOff>99219</xdr:rowOff>
    </xdr:to>
    <xdr:cxnSp macro="">
      <xdr:nvCxnSpPr>
        <xdr:cNvPr id="33" name="Straight Connector 32"/>
        <xdr:cNvCxnSpPr/>
      </xdr:nvCxnSpPr>
      <xdr:spPr>
        <a:xfrm>
          <a:off x="2697429" y="2575719"/>
          <a:ext cx="1037166"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609071</xdr:colOff>
      <xdr:row>88</xdr:row>
      <xdr:rowOff>138113</xdr:rowOff>
    </xdr:from>
    <xdr:to>
      <xdr:col>6</xdr:col>
      <xdr:colOff>400050</xdr:colOff>
      <xdr:row>88</xdr:row>
      <xdr:rowOff>144463</xdr:rowOff>
    </xdr:to>
    <xdr:cxnSp macro="">
      <xdr:nvCxnSpPr>
        <xdr:cNvPr id="34" name="Straight Arrow Connector 33"/>
        <xdr:cNvCxnSpPr/>
      </xdr:nvCxnSpPr>
      <xdr:spPr>
        <a:xfrm>
          <a:off x="3768196" y="16902113"/>
          <a:ext cx="402167" cy="6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29</xdr:col>
      <xdr:colOff>54429</xdr:colOff>
      <xdr:row>13</xdr:row>
      <xdr:rowOff>95250</xdr:rowOff>
    </xdr:from>
    <xdr:to>
      <xdr:col>30</xdr:col>
      <xdr:colOff>421821</xdr:colOff>
      <xdr:row>13</xdr:row>
      <xdr:rowOff>95250</xdr:rowOff>
    </xdr:to>
    <xdr:cxnSp macro="">
      <xdr:nvCxnSpPr>
        <xdr:cNvPr id="37" name="Straight Connector 36"/>
        <xdr:cNvCxnSpPr/>
      </xdr:nvCxnSpPr>
      <xdr:spPr>
        <a:xfrm flipH="1">
          <a:off x="20002500" y="2571750"/>
          <a:ext cx="2013857"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30</xdr:col>
      <xdr:colOff>421822</xdr:colOff>
      <xdr:row>13</xdr:row>
      <xdr:rowOff>95248</xdr:rowOff>
    </xdr:from>
    <xdr:to>
      <xdr:col>31</xdr:col>
      <xdr:colOff>408215</xdr:colOff>
      <xdr:row>30</xdr:row>
      <xdr:rowOff>190499</xdr:rowOff>
    </xdr:to>
    <xdr:cxnSp macro="">
      <xdr:nvCxnSpPr>
        <xdr:cNvPr id="40" name="Elbow Connector 39"/>
        <xdr:cNvCxnSpPr/>
      </xdr:nvCxnSpPr>
      <xdr:spPr>
        <a:xfrm rot="16200000" flipH="1">
          <a:off x="20648839" y="3939267"/>
          <a:ext cx="3333751" cy="598714"/>
        </a:xfrm>
        <a:prstGeom prst="bentConnector3">
          <a:avLst>
            <a:gd name="adj1" fmla="val 50000"/>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editAs="oneCell">
    <xdr:from>
      <xdr:col>40</xdr:col>
      <xdr:colOff>333375</xdr:colOff>
      <xdr:row>4</xdr:row>
      <xdr:rowOff>149679</xdr:rowOff>
    </xdr:from>
    <xdr:to>
      <xdr:col>49</xdr:col>
      <xdr:colOff>476648</xdr:colOff>
      <xdr:row>38</xdr:row>
      <xdr:rowOff>64907</xdr:rowOff>
    </xdr:to>
    <xdr:pic>
      <xdr:nvPicPr>
        <xdr:cNvPr id="43" name="Picture 4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337000" y="911679"/>
          <a:ext cx="6798866" cy="6392228"/>
        </a:xfrm>
        <a:prstGeom prst="rect">
          <a:avLst/>
        </a:prstGeom>
      </xdr:spPr>
    </xdr:pic>
    <xdr:clientData/>
  </xdr:twoCellAnchor>
  <xdr:twoCellAnchor editAs="oneCell">
    <xdr:from>
      <xdr:col>49</xdr:col>
      <xdr:colOff>585106</xdr:colOff>
      <xdr:row>84</xdr:row>
      <xdr:rowOff>12037</xdr:rowOff>
    </xdr:from>
    <xdr:to>
      <xdr:col>60</xdr:col>
      <xdr:colOff>54428</xdr:colOff>
      <xdr:row>103</xdr:row>
      <xdr:rowOff>147804</xdr:rowOff>
    </xdr:to>
    <xdr:pic>
      <xdr:nvPicPr>
        <xdr:cNvPr id="48" name="Picture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453535" y="16014037"/>
          <a:ext cx="6204858" cy="3755267"/>
        </a:xfrm>
        <a:prstGeom prst="rect">
          <a:avLst/>
        </a:prstGeom>
      </xdr:spPr>
    </xdr:pic>
    <xdr:clientData/>
  </xdr:twoCellAnchor>
  <xdr:twoCellAnchor editAs="oneCell">
    <xdr:from>
      <xdr:col>4</xdr:col>
      <xdr:colOff>347737</xdr:colOff>
      <xdr:row>30</xdr:row>
      <xdr:rowOff>72570</xdr:rowOff>
    </xdr:from>
    <xdr:to>
      <xdr:col>8</xdr:col>
      <xdr:colOff>1201964</xdr:colOff>
      <xdr:row>40</xdr:row>
      <xdr:rowOff>137107</xdr:rowOff>
    </xdr:to>
    <xdr:pic>
      <xdr:nvPicPr>
        <xdr:cNvPr id="50" name="Picture 4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08904" y="5787570"/>
          <a:ext cx="4060977" cy="1969537"/>
        </a:xfrm>
        <a:prstGeom prst="rect">
          <a:avLst/>
        </a:prstGeom>
      </xdr:spPr>
    </xdr:pic>
    <xdr:clientData/>
  </xdr:twoCellAnchor>
  <xdr:twoCellAnchor editAs="oneCell">
    <xdr:from>
      <xdr:col>7</xdr:col>
      <xdr:colOff>254000</xdr:colOff>
      <xdr:row>78</xdr:row>
      <xdr:rowOff>53059</xdr:rowOff>
    </xdr:from>
    <xdr:to>
      <xdr:col>10</xdr:col>
      <xdr:colOff>198438</xdr:colOff>
      <xdr:row>87</xdr:row>
      <xdr:rowOff>146261</xdr:rowOff>
    </xdr:to>
    <xdr:pic>
      <xdr:nvPicPr>
        <xdr:cNvPr id="51" name="Picture 5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87875" y="14912059"/>
          <a:ext cx="3865563" cy="1807702"/>
        </a:xfrm>
        <a:prstGeom prst="rect">
          <a:avLst/>
        </a:prstGeom>
      </xdr:spPr>
    </xdr:pic>
    <xdr:clientData/>
  </xdr:twoCellAnchor>
  <xdr:twoCellAnchor editAs="oneCell">
    <xdr:from>
      <xdr:col>25</xdr:col>
      <xdr:colOff>586618</xdr:colOff>
      <xdr:row>70</xdr:row>
      <xdr:rowOff>39818</xdr:rowOff>
    </xdr:from>
    <xdr:to>
      <xdr:col>32</xdr:col>
      <xdr:colOff>612018</xdr:colOff>
      <xdr:row>80</xdr:row>
      <xdr:rowOff>34696</xdr:rowOff>
    </xdr:to>
    <xdr:pic>
      <xdr:nvPicPr>
        <xdr:cNvPr id="55" name="Picture 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8085404" y="13374818"/>
          <a:ext cx="5441042" cy="1899878"/>
        </a:xfrm>
        <a:prstGeom prst="rect">
          <a:avLst/>
        </a:prstGeom>
      </xdr:spPr>
    </xdr:pic>
    <xdr:clientData/>
  </xdr:twoCellAnchor>
  <xdr:twoCellAnchor editAs="oneCell">
    <xdr:from>
      <xdr:col>12</xdr:col>
      <xdr:colOff>95250</xdr:colOff>
      <xdr:row>52</xdr:row>
      <xdr:rowOff>63501</xdr:rowOff>
    </xdr:from>
    <xdr:to>
      <xdr:col>18</xdr:col>
      <xdr:colOff>423421</xdr:colOff>
      <xdr:row>59</xdr:row>
      <xdr:rowOff>163415</xdr:rowOff>
    </xdr:to>
    <xdr:pic>
      <xdr:nvPicPr>
        <xdr:cNvPr id="56" name="Picture 5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9556750" y="9969501"/>
          <a:ext cx="3947671" cy="1433414"/>
        </a:xfrm>
        <a:prstGeom prst="rect">
          <a:avLst/>
        </a:prstGeom>
      </xdr:spPr>
    </xdr:pic>
    <xdr:clientData/>
  </xdr:twoCellAnchor>
  <xdr:twoCellAnchor editAs="oneCell">
    <xdr:from>
      <xdr:col>13</xdr:col>
      <xdr:colOff>198657</xdr:colOff>
      <xdr:row>65</xdr:row>
      <xdr:rowOff>87314</xdr:rowOff>
    </xdr:from>
    <xdr:to>
      <xdr:col>23</xdr:col>
      <xdr:colOff>438150</xdr:colOff>
      <xdr:row>76</xdr:row>
      <xdr:rowOff>182564</xdr:rowOff>
    </xdr:to>
    <xdr:pic>
      <xdr:nvPicPr>
        <xdr:cNvPr id="57" name="Picture 56"/>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0414220" y="12469814"/>
          <a:ext cx="6430743" cy="2190750"/>
        </a:xfrm>
        <a:prstGeom prst="rect">
          <a:avLst/>
        </a:prstGeom>
      </xdr:spPr>
    </xdr:pic>
    <xdr:clientData/>
  </xdr:twoCellAnchor>
  <xdr:twoCellAnchor editAs="oneCell">
    <xdr:from>
      <xdr:col>31</xdr:col>
      <xdr:colOff>611227</xdr:colOff>
      <xdr:row>21</xdr:row>
      <xdr:rowOff>73025</xdr:rowOff>
    </xdr:from>
    <xdr:to>
      <xdr:col>39</xdr:col>
      <xdr:colOff>858015</xdr:colOff>
      <xdr:row>30</xdr:row>
      <xdr:rowOff>82360</xdr:rowOff>
    </xdr:to>
    <xdr:pic>
      <xdr:nvPicPr>
        <xdr:cNvPr id="58" name="Picture 57"/>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785427" y="4073525"/>
          <a:ext cx="6380888" cy="172383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9</xdr:col>
      <xdr:colOff>571500</xdr:colOff>
      <xdr:row>44</xdr:row>
      <xdr:rowOff>116325</xdr:rowOff>
    </xdr:from>
    <xdr:to>
      <xdr:col>17</xdr:col>
      <xdr:colOff>179916</xdr:colOff>
      <xdr:row>56</xdr:row>
      <xdr:rowOff>1058</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07667" y="8498325"/>
          <a:ext cx="4931833" cy="2170733"/>
        </a:xfrm>
        <a:prstGeom prst="rect">
          <a:avLst/>
        </a:prstGeom>
      </xdr:spPr>
    </xdr:pic>
    <xdr:clientData/>
  </xdr:twoCellAnchor>
  <xdr:twoCellAnchor editAs="oneCell">
    <xdr:from>
      <xdr:col>9</xdr:col>
      <xdr:colOff>518583</xdr:colOff>
      <xdr:row>32</xdr:row>
      <xdr:rowOff>148168</xdr:rowOff>
    </xdr:from>
    <xdr:to>
      <xdr:col>17</xdr:col>
      <xdr:colOff>24341</xdr:colOff>
      <xdr:row>43</xdr:row>
      <xdr:rowOff>90112</xdr:rowOff>
    </xdr:to>
    <xdr:pic>
      <xdr:nvPicPr>
        <xdr:cNvPr id="4" name="Picture 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254750" y="6244168"/>
          <a:ext cx="4829175" cy="2037444"/>
        </a:xfrm>
        <a:prstGeom prst="rect">
          <a:avLst/>
        </a:prstGeom>
      </xdr:spPr>
    </xdr:pic>
    <xdr:clientData/>
  </xdr:twoCellAnchor>
  <xdr:twoCellAnchor editAs="oneCell">
    <xdr:from>
      <xdr:col>1</xdr:col>
      <xdr:colOff>52917</xdr:colOff>
      <xdr:row>49</xdr:row>
      <xdr:rowOff>21167</xdr:rowOff>
    </xdr:from>
    <xdr:to>
      <xdr:col>8</xdr:col>
      <xdr:colOff>400050</xdr:colOff>
      <xdr:row>63</xdr:row>
      <xdr:rowOff>30692</xdr:rowOff>
    </xdr:to>
    <xdr:pic>
      <xdr:nvPicPr>
        <xdr:cNvPr id="5" name="Picture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66750" y="9355667"/>
          <a:ext cx="5257800" cy="2676525"/>
        </a:xfrm>
        <a:prstGeom prst="rect">
          <a:avLst/>
        </a:prstGeom>
      </xdr:spPr>
    </xdr:pic>
    <xdr:clientData/>
  </xdr:twoCellAnchor>
  <xdr:twoCellAnchor editAs="oneCell">
    <xdr:from>
      <xdr:col>1</xdr:col>
      <xdr:colOff>52916</xdr:colOff>
      <xdr:row>64</xdr:row>
      <xdr:rowOff>89144</xdr:rowOff>
    </xdr:from>
    <xdr:to>
      <xdr:col>8</xdr:col>
      <xdr:colOff>285750</xdr:colOff>
      <xdr:row>77</xdr:row>
      <xdr:rowOff>159808</xdr:rowOff>
    </xdr:to>
    <xdr:pic>
      <xdr:nvPicPr>
        <xdr:cNvPr id="6" name="Picture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66749" y="12281144"/>
          <a:ext cx="5143501" cy="2547164"/>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57150</xdr:colOff>
          <xdr:row>5</xdr:row>
          <xdr:rowOff>28575</xdr:rowOff>
        </xdr:from>
        <xdr:to>
          <xdr:col>17</xdr:col>
          <xdr:colOff>209550</xdr:colOff>
          <xdr:row>13</xdr:row>
          <xdr:rowOff>180975</xdr:rowOff>
        </xdr:to>
        <xdr:sp macro="" textlink="">
          <xdr:nvSpPr>
            <xdr:cNvPr id="39938" name="Object 2" hidden="1">
              <a:extLst>
                <a:ext uri="{63B3BB69-23CF-44E3-9099-C40C66FF867C}">
                  <a14:compatExt spid="_x0000_s3993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xdr:from>
      <xdr:col>5</xdr:col>
      <xdr:colOff>114300</xdr:colOff>
      <xdr:row>7</xdr:row>
      <xdr:rowOff>38100</xdr:rowOff>
    </xdr:from>
    <xdr:to>
      <xdr:col>5</xdr:col>
      <xdr:colOff>495300</xdr:colOff>
      <xdr:row>7</xdr:row>
      <xdr:rowOff>171450</xdr:rowOff>
    </xdr:to>
    <xdr:sp macro="" textlink="">
      <xdr:nvSpPr>
        <xdr:cNvPr id="2" name="Right Arrow 1"/>
        <xdr:cNvSpPr/>
      </xdr:nvSpPr>
      <xdr:spPr>
        <a:xfrm>
          <a:off x="3162300" y="1371600"/>
          <a:ext cx="381000" cy="13335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114300</xdr:colOff>
      <xdr:row>10</xdr:row>
      <xdr:rowOff>28575</xdr:rowOff>
    </xdr:from>
    <xdr:to>
      <xdr:col>5</xdr:col>
      <xdr:colOff>495300</xdr:colOff>
      <xdr:row>10</xdr:row>
      <xdr:rowOff>161925</xdr:rowOff>
    </xdr:to>
    <xdr:sp macro="" textlink="">
      <xdr:nvSpPr>
        <xdr:cNvPr id="6" name="Right Arrow 5"/>
        <xdr:cNvSpPr/>
      </xdr:nvSpPr>
      <xdr:spPr>
        <a:xfrm>
          <a:off x="3162300" y="1933575"/>
          <a:ext cx="381000" cy="13335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104775</xdr:colOff>
      <xdr:row>11</xdr:row>
      <xdr:rowOff>28575</xdr:rowOff>
    </xdr:from>
    <xdr:to>
      <xdr:col>5</xdr:col>
      <xdr:colOff>485775</xdr:colOff>
      <xdr:row>11</xdr:row>
      <xdr:rowOff>161925</xdr:rowOff>
    </xdr:to>
    <xdr:sp macro="" textlink="">
      <xdr:nvSpPr>
        <xdr:cNvPr id="7" name="Right Arrow 6"/>
        <xdr:cNvSpPr/>
      </xdr:nvSpPr>
      <xdr:spPr>
        <a:xfrm>
          <a:off x="3152775" y="2124075"/>
          <a:ext cx="381000" cy="13335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114300</xdr:colOff>
      <xdr:row>12</xdr:row>
      <xdr:rowOff>19050</xdr:rowOff>
    </xdr:from>
    <xdr:to>
      <xdr:col>5</xdr:col>
      <xdr:colOff>495300</xdr:colOff>
      <xdr:row>12</xdr:row>
      <xdr:rowOff>152400</xdr:rowOff>
    </xdr:to>
    <xdr:sp macro="" textlink="">
      <xdr:nvSpPr>
        <xdr:cNvPr id="8" name="Right Arrow 7"/>
        <xdr:cNvSpPr/>
      </xdr:nvSpPr>
      <xdr:spPr>
        <a:xfrm>
          <a:off x="3162300" y="2305050"/>
          <a:ext cx="381000" cy="13335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123825</xdr:colOff>
      <xdr:row>9</xdr:row>
      <xdr:rowOff>38100</xdr:rowOff>
    </xdr:from>
    <xdr:to>
      <xdr:col>5</xdr:col>
      <xdr:colOff>504825</xdr:colOff>
      <xdr:row>9</xdr:row>
      <xdr:rowOff>171450</xdr:rowOff>
    </xdr:to>
    <xdr:sp macro="" textlink="">
      <xdr:nvSpPr>
        <xdr:cNvPr id="9" name="Right Arrow 8"/>
        <xdr:cNvSpPr/>
      </xdr:nvSpPr>
      <xdr:spPr>
        <a:xfrm>
          <a:off x="3171825" y="1752600"/>
          <a:ext cx="381000" cy="13335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114300</xdr:colOff>
      <xdr:row>8</xdr:row>
      <xdr:rowOff>38100</xdr:rowOff>
    </xdr:from>
    <xdr:to>
      <xdr:col>5</xdr:col>
      <xdr:colOff>495300</xdr:colOff>
      <xdr:row>8</xdr:row>
      <xdr:rowOff>171450</xdr:rowOff>
    </xdr:to>
    <xdr:sp macro="" textlink="">
      <xdr:nvSpPr>
        <xdr:cNvPr id="10" name="Right Arrow 9"/>
        <xdr:cNvSpPr/>
      </xdr:nvSpPr>
      <xdr:spPr>
        <a:xfrm>
          <a:off x="3162300" y="1562100"/>
          <a:ext cx="381000" cy="13335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114300</xdr:colOff>
      <xdr:row>13</xdr:row>
      <xdr:rowOff>28575</xdr:rowOff>
    </xdr:from>
    <xdr:to>
      <xdr:col>5</xdr:col>
      <xdr:colOff>495300</xdr:colOff>
      <xdr:row>13</xdr:row>
      <xdr:rowOff>161925</xdr:rowOff>
    </xdr:to>
    <xdr:sp macro="" textlink="">
      <xdr:nvSpPr>
        <xdr:cNvPr id="11" name="Right Arrow 10"/>
        <xdr:cNvSpPr/>
      </xdr:nvSpPr>
      <xdr:spPr>
        <a:xfrm>
          <a:off x="3162300" y="2505075"/>
          <a:ext cx="381000" cy="13335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104775</xdr:colOff>
      <xdr:row>15</xdr:row>
      <xdr:rowOff>47625</xdr:rowOff>
    </xdr:from>
    <xdr:to>
      <xdr:col>6</xdr:col>
      <xdr:colOff>485775</xdr:colOff>
      <xdr:row>15</xdr:row>
      <xdr:rowOff>180975</xdr:rowOff>
    </xdr:to>
    <xdr:sp macro="" textlink="">
      <xdr:nvSpPr>
        <xdr:cNvPr id="12" name="Right Arrow 11"/>
        <xdr:cNvSpPr/>
      </xdr:nvSpPr>
      <xdr:spPr>
        <a:xfrm>
          <a:off x="3762375" y="2905125"/>
          <a:ext cx="381000" cy="133350"/>
        </a:xfrm>
        <a:prstGeom prst="rightArrow">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114300</xdr:colOff>
      <xdr:row>16</xdr:row>
      <xdr:rowOff>28575</xdr:rowOff>
    </xdr:from>
    <xdr:to>
      <xdr:col>6</xdr:col>
      <xdr:colOff>495300</xdr:colOff>
      <xdr:row>16</xdr:row>
      <xdr:rowOff>161925</xdr:rowOff>
    </xdr:to>
    <xdr:sp macro="" textlink="">
      <xdr:nvSpPr>
        <xdr:cNvPr id="13" name="Right Arrow 12"/>
        <xdr:cNvSpPr/>
      </xdr:nvSpPr>
      <xdr:spPr>
        <a:xfrm>
          <a:off x="3771900" y="3076575"/>
          <a:ext cx="381000" cy="133350"/>
        </a:xfrm>
        <a:prstGeom prst="rightArrow">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104775</xdr:colOff>
      <xdr:row>17</xdr:row>
      <xdr:rowOff>38100</xdr:rowOff>
    </xdr:from>
    <xdr:to>
      <xdr:col>6</xdr:col>
      <xdr:colOff>485775</xdr:colOff>
      <xdr:row>17</xdr:row>
      <xdr:rowOff>171450</xdr:rowOff>
    </xdr:to>
    <xdr:sp macro="" textlink="">
      <xdr:nvSpPr>
        <xdr:cNvPr id="14" name="Right Arrow 13"/>
        <xdr:cNvSpPr/>
      </xdr:nvSpPr>
      <xdr:spPr>
        <a:xfrm>
          <a:off x="3762375" y="3276600"/>
          <a:ext cx="381000" cy="133350"/>
        </a:xfrm>
        <a:prstGeom prst="rightArrow">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104775</xdr:colOff>
      <xdr:row>18</xdr:row>
      <xdr:rowOff>28575</xdr:rowOff>
    </xdr:from>
    <xdr:to>
      <xdr:col>6</xdr:col>
      <xdr:colOff>485775</xdr:colOff>
      <xdr:row>18</xdr:row>
      <xdr:rowOff>161925</xdr:rowOff>
    </xdr:to>
    <xdr:sp macro="" textlink="">
      <xdr:nvSpPr>
        <xdr:cNvPr id="15" name="Right Arrow 14"/>
        <xdr:cNvSpPr/>
      </xdr:nvSpPr>
      <xdr:spPr>
        <a:xfrm>
          <a:off x="3762375" y="3457575"/>
          <a:ext cx="381000" cy="133350"/>
        </a:xfrm>
        <a:prstGeom prst="rightArrow">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114300</xdr:colOff>
      <xdr:row>19</xdr:row>
      <xdr:rowOff>19050</xdr:rowOff>
    </xdr:from>
    <xdr:to>
      <xdr:col>6</xdr:col>
      <xdr:colOff>495300</xdr:colOff>
      <xdr:row>19</xdr:row>
      <xdr:rowOff>152400</xdr:rowOff>
    </xdr:to>
    <xdr:sp macro="" textlink="">
      <xdr:nvSpPr>
        <xdr:cNvPr id="16" name="Right Arrow 15"/>
        <xdr:cNvSpPr/>
      </xdr:nvSpPr>
      <xdr:spPr>
        <a:xfrm>
          <a:off x="3771900" y="3638550"/>
          <a:ext cx="381000" cy="133350"/>
        </a:xfrm>
        <a:prstGeom prst="rightArrow">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105833</xdr:colOff>
      <xdr:row>20</xdr:row>
      <xdr:rowOff>37042</xdr:rowOff>
    </xdr:from>
    <xdr:to>
      <xdr:col>6</xdr:col>
      <xdr:colOff>486833</xdr:colOff>
      <xdr:row>20</xdr:row>
      <xdr:rowOff>170392</xdr:rowOff>
    </xdr:to>
    <xdr:sp macro="" textlink="">
      <xdr:nvSpPr>
        <xdr:cNvPr id="17" name="Right Arrow 16"/>
        <xdr:cNvSpPr/>
      </xdr:nvSpPr>
      <xdr:spPr>
        <a:xfrm>
          <a:off x="3788833" y="3847042"/>
          <a:ext cx="381000" cy="133350"/>
        </a:xfrm>
        <a:prstGeom prst="rightArrow">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95250</xdr:colOff>
      <xdr:row>21</xdr:row>
      <xdr:rowOff>38100</xdr:rowOff>
    </xdr:from>
    <xdr:to>
      <xdr:col>6</xdr:col>
      <xdr:colOff>476250</xdr:colOff>
      <xdr:row>21</xdr:row>
      <xdr:rowOff>171450</xdr:rowOff>
    </xdr:to>
    <xdr:sp macro="" textlink="">
      <xdr:nvSpPr>
        <xdr:cNvPr id="18" name="Right Arrow 17"/>
        <xdr:cNvSpPr/>
      </xdr:nvSpPr>
      <xdr:spPr>
        <a:xfrm>
          <a:off x="3752850" y="4038600"/>
          <a:ext cx="381000" cy="133350"/>
        </a:xfrm>
        <a:prstGeom prst="rightArrow">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104775</xdr:colOff>
      <xdr:row>22</xdr:row>
      <xdr:rowOff>19050</xdr:rowOff>
    </xdr:from>
    <xdr:to>
      <xdr:col>6</xdr:col>
      <xdr:colOff>485775</xdr:colOff>
      <xdr:row>22</xdr:row>
      <xdr:rowOff>152400</xdr:rowOff>
    </xdr:to>
    <xdr:sp macro="" textlink="">
      <xdr:nvSpPr>
        <xdr:cNvPr id="19" name="Right Arrow 18"/>
        <xdr:cNvSpPr/>
      </xdr:nvSpPr>
      <xdr:spPr>
        <a:xfrm>
          <a:off x="3762375" y="4210050"/>
          <a:ext cx="381000" cy="133350"/>
        </a:xfrm>
        <a:prstGeom prst="rightArrow">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104775</xdr:colOff>
      <xdr:row>23</xdr:row>
      <xdr:rowOff>38100</xdr:rowOff>
    </xdr:from>
    <xdr:to>
      <xdr:col>6</xdr:col>
      <xdr:colOff>485775</xdr:colOff>
      <xdr:row>23</xdr:row>
      <xdr:rowOff>171450</xdr:rowOff>
    </xdr:to>
    <xdr:sp macro="" textlink="">
      <xdr:nvSpPr>
        <xdr:cNvPr id="20" name="Right Arrow 19"/>
        <xdr:cNvSpPr/>
      </xdr:nvSpPr>
      <xdr:spPr>
        <a:xfrm>
          <a:off x="3762375" y="4419600"/>
          <a:ext cx="381000" cy="133350"/>
        </a:xfrm>
        <a:prstGeom prst="rightArrow">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4</xdr:col>
      <xdr:colOff>95249</xdr:colOff>
      <xdr:row>103</xdr:row>
      <xdr:rowOff>21167</xdr:rowOff>
    </xdr:from>
    <xdr:to>
      <xdr:col>4</xdr:col>
      <xdr:colOff>539749</xdr:colOff>
      <xdr:row>103</xdr:row>
      <xdr:rowOff>158750</xdr:rowOff>
    </xdr:to>
    <xdr:sp macro="" textlink="">
      <xdr:nvSpPr>
        <xdr:cNvPr id="21" name="Right Arrow 20"/>
        <xdr:cNvSpPr/>
      </xdr:nvSpPr>
      <xdr:spPr>
        <a:xfrm>
          <a:off x="2550582" y="9927167"/>
          <a:ext cx="444500" cy="137583"/>
        </a:xfrm>
        <a:prstGeom prst="rightArrow">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99484</xdr:colOff>
      <xdr:row>104</xdr:row>
      <xdr:rowOff>35982</xdr:rowOff>
    </xdr:from>
    <xdr:to>
      <xdr:col>4</xdr:col>
      <xdr:colOff>543984</xdr:colOff>
      <xdr:row>104</xdr:row>
      <xdr:rowOff>173565</xdr:rowOff>
    </xdr:to>
    <xdr:sp macro="" textlink="">
      <xdr:nvSpPr>
        <xdr:cNvPr id="22" name="Right Arrow 21"/>
        <xdr:cNvSpPr/>
      </xdr:nvSpPr>
      <xdr:spPr>
        <a:xfrm>
          <a:off x="2554817" y="10132482"/>
          <a:ext cx="444500" cy="137583"/>
        </a:xfrm>
        <a:prstGeom prst="rightArrow">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82550</xdr:colOff>
      <xdr:row>108</xdr:row>
      <xdr:rowOff>8467</xdr:rowOff>
    </xdr:from>
    <xdr:to>
      <xdr:col>4</xdr:col>
      <xdr:colOff>527050</xdr:colOff>
      <xdr:row>108</xdr:row>
      <xdr:rowOff>146050</xdr:rowOff>
    </xdr:to>
    <xdr:sp macro="" textlink="">
      <xdr:nvSpPr>
        <xdr:cNvPr id="23" name="Right Arrow 22"/>
        <xdr:cNvSpPr/>
      </xdr:nvSpPr>
      <xdr:spPr>
        <a:xfrm>
          <a:off x="2537883" y="10866967"/>
          <a:ext cx="444500" cy="137583"/>
        </a:xfrm>
        <a:prstGeom prst="rightArrow">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86783</xdr:colOff>
      <xdr:row>109</xdr:row>
      <xdr:rowOff>12700</xdr:rowOff>
    </xdr:from>
    <xdr:to>
      <xdr:col>4</xdr:col>
      <xdr:colOff>531283</xdr:colOff>
      <xdr:row>109</xdr:row>
      <xdr:rowOff>150283</xdr:rowOff>
    </xdr:to>
    <xdr:sp macro="" textlink="">
      <xdr:nvSpPr>
        <xdr:cNvPr id="24" name="Right Arrow 23"/>
        <xdr:cNvSpPr/>
      </xdr:nvSpPr>
      <xdr:spPr>
        <a:xfrm>
          <a:off x="2542116" y="11061700"/>
          <a:ext cx="444500" cy="137583"/>
        </a:xfrm>
        <a:prstGeom prst="rightArrow">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69849</xdr:colOff>
      <xdr:row>110</xdr:row>
      <xdr:rowOff>6350</xdr:rowOff>
    </xdr:from>
    <xdr:to>
      <xdr:col>4</xdr:col>
      <xdr:colOff>514349</xdr:colOff>
      <xdr:row>110</xdr:row>
      <xdr:rowOff>143933</xdr:rowOff>
    </xdr:to>
    <xdr:sp macro="" textlink="">
      <xdr:nvSpPr>
        <xdr:cNvPr id="25" name="Right Arrow 24"/>
        <xdr:cNvSpPr/>
      </xdr:nvSpPr>
      <xdr:spPr>
        <a:xfrm>
          <a:off x="2525182" y="11245850"/>
          <a:ext cx="444500" cy="137583"/>
        </a:xfrm>
        <a:prstGeom prst="rightArrow">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95249</xdr:colOff>
      <xdr:row>111</xdr:row>
      <xdr:rowOff>0</xdr:rowOff>
    </xdr:from>
    <xdr:to>
      <xdr:col>4</xdr:col>
      <xdr:colOff>539749</xdr:colOff>
      <xdr:row>111</xdr:row>
      <xdr:rowOff>137583</xdr:rowOff>
    </xdr:to>
    <xdr:sp macro="" textlink="">
      <xdr:nvSpPr>
        <xdr:cNvPr id="26" name="Right Arrow 25"/>
        <xdr:cNvSpPr/>
      </xdr:nvSpPr>
      <xdr:spPr>
        <a:xfrm>
          <a:off x="2550582" y="11430000"/>
          <a:ext cx="444500" cy="137583"/>
        </a:xfrm>
        <a:prstGeom prst="rightArrow">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78316</xdr:colOff>
      <xdr:row>112</xdr:row>
      <xdr:rowOff>14817</xdr:rowOff>
    </xdr:from>
    <xdr:to>
      <xdr:col>4</xdr:col>
      <xdr:colOff>522816</xdr:colOff>
      <xdr:row>112</xdr:row>
      <xdr:rowOff>152400</xdr:rowOff>
    </xdr:to>
    <xdr:sp macro="" textlink="">
      <xdr:nvSpPr>
        <xdr:cNvPr id="27" name="Right Arrow 26"/>
        <xdr:cNvSpPr/>
      </xdr:nvSpPr>
      <xdr:spPr>
        <a:xfrm>
          <a:off x="2533649" y="11635317"/>
          <a:ext cx="444500" cy="137583"/>
        </a:xfrm>
        <a:prstGeom prst="rightArrow">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71966</xdr:colOff>
      <xdr:row>113</xdr:row>
      <xdr:rowOff>29634</xdr:rowOff>
    </xdr:from>
    <xdr:to>
      <xdr:col>4</xdr:col>
      <xdr:colOff>516466</xdr:colOff>
      <xdr:row>113</xdr:row>
      <xdr:rowOff>167217</xdr:rowOff>
    </xdr:to>
    <xdr:sp macro="" textlink="">
      <xdr:nvSpPr>
        <xdr:cNvPr id="28" name="Right Arrow 27"/>
        <xdr:cNvSpPr/>
      </xdr:nvSpPr>
      <xdr:spPr>
        <a:xfrm>
          <a:off x="2527299" y="11840634"/>
          <a:ext cx="444500" cy="137583"/>
        </a:xfrm>
        <a:prstGeom prst="rightArrow">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97367</xdr:colOff>
      <xdr:row>107</xdr:row>
      <xdr:rowOff>23282</xdr:rowOff>
    </xdr:from>
    <xdr:to>
      <xdr:col>4</xdr:col>
      <xdr:colOff>541867</xdr:colOff>
      <xdr:row>107</xdr:row>
      <xdr:rowOff>160865</xdr:rowOff>
    </xdr:to>
    <xdr:sp macro="" textlink="">
      <xdr:nvSpPr>
        <xdr:cNvPr id="29" name="Right Arrow 28"/>
        <xdr:cNvSpPr/>
      </xdr:nvSpPr>
      <xdr:spPr>
        <a:xfrm>
          <a:off x="2552700" y="10691282"/>
          <a:ext cx="444500" cy="137583"/>
        </a:xfrm>
        <a:prstGeom prst="rightArrow">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91017</xdr:colOff>
      <xdr:row>106</xdr:row>
      <xdr:rowOff>16932</xdr:rowOff>
    </xdr:from>
    <xdr:to>
      <xdr:col>4</xdr:col>
      <xdr:colOff>535517</xdr:colOff>
      <xdr:row>106</xdr:row>
      <xdr:rowOff>154515</xdr:rowOff>
    </xdr:to>
    <xdr:sp macro="" textlink="">
      <xdr:nvSpPr>
        <xdr:cNvPr id="30" name="Right Arrow 29"/>
        <xdr:cNvSpPr/>
      </xdr:nvSpPr>
      <xdr:spPr>
        <a:xfrm>
          <a:off x="2546350" y="10494432"/>
          <a:ext cx="444500" cy="137583"/>
        </a:xfrm>
        <a:prstGeom prst="rightArrow">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105834</xdr:colOff>
      <xdr:row>105</xdr:row>
      <xdr:rowOff>31748</xdr:rowOff>
    </xdr:from>
    <xdr:to>
      <xdr:col>4</xdr:col>
      <xdr:colOff>550334</xdr:colOff>
      <xdr:row>105</xdr:row>
      <xdr:rowOff>169331</xdr:rowOff>
    </xdr:to>
    <xdr:sp macro="" textlink="">
      <xdr:nvSpPr>
        <xdr:cNvPr id="31" name="Right Arrow 30"/>
        <xdr:cNvSpPr/>
      </xdr:nvSpPr>
      <xdr:spPr>
        <a:xfrm>
          <a:off x="2561167" y="10318748"/>
          <a:ext cx="444500" cy="137583"/>
        </a:xfrm>
        <a:prstGeom prst="rightArrow">
          <a:avLst/>
        </a:prstGeom>
      </xdr:spPr>
      <xdr:style>
        <a:lnRef idx="1">
          <a:schemeClr val="accent3"/>
        </a:lnRef>
        <a:fillRef idx="3">
          <a:schemeClr val="accent3"/>
        </a:fillRef>
        <a:effectRef idx="2">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130969</xdr:colOff>
      <xdr:row>119</xdr:row>
      <xdr:rowOff>11906</xdr:rowOff>
    </xdr:from>
    <xdr:to>
      <xdr:col>11</xdr:col>
      <xdr:colOff>464344</xdr:colOff>
      <xdr:row>119</xdr:row>
      <xdr:rowOff>178593</xdr:rowOff>
    </xdr:to>
    <xdr:sp macro="" textlink="">
      <xdr:nvSpPr>
        <xdr:cNvPr id="32" name="Right Arrow 31"/>
        <xdr:cNvSpPr/>
      </xdr:nvSpPr>
      <xdr:spPr>
        <a:xfrm>
          <a:off x="6810375" y="10679906"/>
          <a:ext cx="333375" cy="166687"/>
        </a:xfrm>
        <a:prstGeom prst="rightArrow">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11</xdr:col>
      <xdr:colOff>116681</xdr:colOff>
      <xdr:row>120</xdr:row>
      <xdr:rowOff>188118</xdr:rowOff>
    </xdr:from>
    <xdr:to>
      <xdr:col>11</xdr:col>
      <xdr:colOff>450056</xdr:colOff>
      <xdr:row>121</xdr:row>
      <xdr:rowOff>164305</xdr:rowOff>
    </xdr:to>
    <xdr:sp macro="" textlink="">
      <xdr:nvSpPr>
        <xdr:cNvPr id="33" name="Right Arrow 32"/>
        <xdr:cNvSpPr/>
      </xdr:nvSpPr>
      <xdr:spPr>
        <a:xfrm>
          <a:off x="6796087" y="11046618"/>
          <a:ext cx="333375" cy="166687"/>
        </a:xfrm>
        <a:prstGeom prst="righ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11</xdr:col>
      <xdr:colOff>114299</xdr:colOff>
      <xdr:row>123</xdr:row>
      <xdr:rowOff>7144</xdr:rowOff>
    </xdr:from>
    <xdr:to>
      <xdr:col>11</xdr:col>
      <xdr:colOff>447674</xdr:colOff>
      <xdr:row>123</xdr:row>
      <xdr:rowOff>173831</xdr:rowOff>
    </xdr:to>
    <xdr:sp macro="" textlink="">
      <xdr:nvSpPr>
        <xdr:cNvPr id="34" name="Right Arrow 33"/>
        <xdr:cNvSpPr/>
      </xdr:nvSpPr>
      <xdr:spPr>
        <a:xfrm>
          <a:off x="6793705" y="11437144"/>
          <a:ext cx="333375" cy="166687"/>
        </a:xfrm>
        <a:prstGeom prst="rightArrow">
          <a:avLst/>
        </a:prstGeom>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151</xdr:row>
      <xdr:rowOff>30307</xdr:rowOff>
    </xdr:from>
    <xdr:to>
      <xdr:col>10</xdr:col>
      <xdr:colOff>484908</xdr:colOff>
      <xdr:row>151</xdr:row>
      <xdr:rowOff>161276</xdr:rowOff>
    </xdr:to>
    <xdr:sp macro="" textlink="">
      <xdr:nvSpPr>
        <xdr:cNvPr id="3" name="Right Arrow 2"/>
        <xdr:cNvSpPr/>
      </xdr:nvSpPr>
      <xdr:spPr>
        <a:xfrm>
          <a:off x="6218429" y="230808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152</xdr:row>
      <xdr:rowOff>26843</xdr:rowOff>
    </xdr:from>
    <xdr:to>
      <xdr:col>10</xdr:col>
      <xdr:colOff>481445</xdr:colOff>
      <xdr:row>152</xdr:row>
      <xdr:rowOff>157812</xdr:rowOff>
    </xdr:to>
    <xdr:sp macro="" textlink="">
      <xdr:nvSpPr>
        <xdr:cNvPr id="35" name="Right Arrow 34"/>
        <xdr:cNvSpPr/>
      </xdr:nvSpPr>
      <xdr:spPr>
        <a:xfrm>
          <a:off x="6137997"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153</xdr:row>
      <xdr:rowOff>32039</xdr:rowOff>
    </xdr:from>
    <xdr:to>
      <xdr:col>10</xdr:col>
      <xdr:colOff>489346</xdr:colOff>
      <xdr:row>153</xdr:row>
      <xdr:rowOff>163008</xdr:rowOff>
    </xdr:to>
    <xdr:sp macro="" textlink="">
      <xdr:nvSpPr>
        <xdr:cNvPr id="36" name="Right Arrow 35"/>
        <xdr:cNvSpPr/>
      </xdr:nvSpPr>
      <xdr:spPr>
        <a:xfrm>
          <a:off x="615672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154</xdr:row>
      <xdr:rowOff>28034</xdr:rowOff>
    </xdr:from>
    <xdr:to>
      <xdr:col>10</xdr:col>
      <xdr:colOff>491836</xdr:colOff>
      <xdr:row>154</xdr:row>
      <xdr:rowOff>159003</xdr:rowOff>
    </xdr:to>
    <xdr:sp macro="" textlink="">
      <xdr:nvSpPr>
        <xdr:cNvPr id="37" name="Right Arrow 36"/>
        <xdr:cNvSpPr/>
      </xdr:nvSpPr>
      <xdr:spPr>
        <a:xfrm>
          <a:off x="615921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155</xdr:row>
      <xdr:rowOff>45136</xdr:rowOff>
    </xdr:from>
    <xdr:to>
      <xdr:col>10</xdr:col>
      <xdr:colOff>488373</xdr:colOff>
      <xdr:row>155</xdr:row>
      <xdr:rowOff>176105</xdr:rowOff>
    </xdr:to>
    <xdr:sp macro="" textlink="">
      <xdr:nvSpPr>
        <xdr:cNvPr id="38" name="Right Arrow 37"/>
        <xdr:cNvSpPr/>
      </xdr:nvSpPr>
      <xdr:spPr>
        <a:xfrm>
          <a:off x="6391228" y="2707496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156</xdr:row>
      <xdr:rowOff>38966</xdr:rowOff>
    </xdr:from>
    <xdr:to>
      <xdr:col>10</xdr:col>
      <xdr:colOff>487615</xdr:colOff>
      <xdr:row>156</xdr:row>
      <xdr:rowOff>169935</xdr:rowOff>
    </xdr:to>
    <xdr:sp macro="" textlink="">
      <xdr:nvSpPr>
        <xdr:cNvPr id="39" name="Right Arrow 38"/>
        <xdr:cNvSpPr/>
      </xdr:nvSpPr>
      <xdr:spPr>
        <a:xfrm>
          <a:off x="6390470" y="2725929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157</xdr:row>
      <xdr:rowOff>35503</xdr:rowOff>
    </xdr:from>
    <xdr:to>
      <xdr:col>10</xdr:col>
      <xdr:colOff>496057</xdr:colOff>
      <xdr:row>157</xdr:row>
      <xdr:rowOff>166472</xdr:rowOff>
    </xdr:to>
    <xdr:sp macro="" textlink="">
      <xdr:nvSpPr>
        <xdr:cNvPr id="40" name="Right Arrow 39"/>
        <xdr:cNvSpPr/>
      </xdr:nvSpPr>
      <xdr:spPr>
        <a:xfrm>
          <a:off x="616343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158</xdr:row>
      <xdr:rowOff>26626</xdr:rowOff>
    </xdr:from>
    <xdr:to>
      <xdr:col>10</xdr:col>
      <xdr:colOff>498005</xdr:colOff>
      <xdr:row>158</xdr:row>
      <xdr:rowOff>157595</xdr:rowOff>
    </xdr:to>
    <xdr:sp macro="" textlink="">
      <xdr:nvSpPr>
        <xdr:cNvPr id="41" name="Right Arrow 40"/>
        <xdr:cNvSpPr/>
      </xdr:nvSpPr>
      <xdr:spPr>
        <a:xfrm>
          <a:off x="616538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159</xdr:row>
      <xdr:rowOff>28575</xdr:rowOff>
    </xdr:from>
    <xdr:to>
      <xdr:col>10</xdr:col>
      <xdr:colOff>485883</xdr:colOff>
      <xdr:row>159</xdr:row>
      <xdr:rowOff>159544</xdr:rowOff>
    </xdr:to>
    <xdr:sp macro="" textlink="">
      <xdr:nvSpPr>
        <xdr:cNvPr id="42" name="Right Arrow 41"/>
        <xdr:cNvSpPr/>
      </xdr:nvSpPr>
      <xdr:spPr>
        <a:xfrm>
          <a:off x="615325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160</xdr:row>
      <xdr:rowOff>16452</xdr:rowOff>
    </xdr:from>
    <xdr:to>
      <xdr:col>10</xdr:col>
      <xdr:colOff>494325</xdr:colOff>
      <xdr:row>160</xdr:row>
      <xdr:rowOff>147421</xdr:rowOff>
    </xdr:to>
    <xdr:sp macro="" textlink="">
      <xdr:nvSpPr>
        <xdr:cNvPr id="43" name="Right Arrow 42"/>
        <xdr:cNvSpPr/>
      </xdr:nvSpPr>
      <xdr:spPr>
        <a:xfrm>
          <a:off x="616170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161</xdr:row>
      <xdr:rowOff>21648</xdr:rowOff>
    </xdr:from>
    <xdr:to>
      <xdr:col>10</xdr:col>
      <xdr:colOff>493568</xdr:colOff>
      <xdr:row>161</xdr:row>
      <xdr:rowOff>152617</xdr:rowOff>
    </xdr:to>
    <xdr:sp macro="" textlink="">
      <xdr:nvSpPr>
        <xdr:cNvPr id="44" name="Right Arrow 43"/>
        <xdr:cNvSpPr/>
      </xdr:nvSpPr>
      <xdr:spPr>
        <a:xfrm>
          <a:off x="6150120"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164</xdr:row>
      <xdr:rowOff>30307</xdr:rowOff>
    </xdr:from>
    <xdr:to>
      <xdr:col>10</xdr:col>
      <xdr:colOff>484908</xdr:colOff>
      <xdr:row>164</xdr:row>
      <xdr:rowOff>161276</xdr:rowOff>
    </xdr:to>
    <xdr:sp macro="" textlink="">
      <xdr:nvSpPr>
        <xdr:cNvPr id="56" name="Right Arrow 55"/>
        <xdr:cNvSpPr/>
      </xdr:nvSpPr>
      <xdr:spPr>
        <a:xfrm>
          <a:off x="615228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165</xdr:row>
      <xdr:rowOff>26843</xdr:rowOff>
    </xdr:from>
    <xdr:to>
      <xdr:col>10</xdr:col>
      <xdr:colOff>481445</xdr:colOff>
      <xdr:row>165</xdr:row>
      <xdr:rowOff>157812</xdr:rowOff>
    </xdr:to>
    <xdr:sp macro="" textlink="">
      <xdr:nvSpPr>
        <xdr:cNvPr id="57" name="Right Arrow 56"/>
        <xdr:cNvSpPr/>
      </xdr:nvSpPr>
      <xdr:spPr>
        <a:xfrm>
          <a:off x="614882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166</xdr:row>
      <xdr:rowOff>32039</xdr:rowOff>
    </xdr:from>
    <xdr:to>
      <xdr:col>10</xdr:col>
      <xdr:colOff>489346</xdr:colOff>
      <xdr:row>166</xdr:row>
      <xdr:rowOff>163008</xdr:rowOff>
    </xdr:to>
    <xdr:sp macro="" textlink="">
      <xdr:nvSpPr>
        <xdr:cNvPr id="58" name="Right Arrow 57"/>
        <xdr:cNvSpPr/>
      </xdr:nvSpPr>
      <xdr:spPr>
        <a:xfrm>
          <a:off x="615672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167</xdr:row>
      <xdr:rowOff>28034</xdr:rowOff>
    </xdr:from>
    <xdr:to>
      <xdr:col>10</xdr:col>
      <xdr:colOff>491836</xdr:colOff>
      <xdr:row>167</xdr:row>
      <xdr:rowOff>159003</xdr:rowOff>
    </xdr:to>
    <xdr:sp macro="" textlink="">
      <xdr:nvSpPr>
        <xdr:cNvPr id="59" name="Right Arrow 58"/>
        <xdr:cNvSpPr/>
      </xdr:nvSpPr>
      <xdr:spPr>
        <a:xfrm>
          <a:off x="615921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168</xdr:row>
      <xdr:rowOff>45136</xdr:rowOff>
    </xdr:from>
    <xdr:to>
      <xdr:col>10</xdr:col>
      <xdr:colOff>488373</xdr:colOff>
      <xdr:row>168</xdr:row>
      <xdr:rowOff>176105</xdr:rowOff>
    </xdr:to>
    <xdr:sp macro="" textlink="">
      <xdr:nvSpPr>
        <xdr:cNvPr id="60" name="Right Arrow 59"/>
        <xdr:cNvSpPr/>
      </xdr:nvSpPr>
      <xdr:spPr>
        <a:xfrm>
          <a:off x="615574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169</xdr:row>
      <xdr:rowOff>38966</xdr:rowOff>
    </xdr:from>
    <xdr:to>
      <xdr:col>10</xdr:col>
      <xdr:colOff>487615</xdr:colOff>
      <xdr:row>169</xdr:row>
      <xdr:rowOff>169935</xdr:rowOff>
    </xdr:to>
    <xdr:sp macro="" textlink="">
      <xdr:nvSpPr>
        <xdr:cNvPr id="61" name="Right Arrow 60"/>
        <xdr:cNvSpPr/>
      </xdr:nvSpPr>
      <xdr:spPr>
        <a:xfrm>
          <a:off x="615499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170</xdr:row>
      <xdr:rowOff>35503</xdr:rowOff>
    </xdr:from>
    <xdr:to>
      <xdr:col>10</xdr:col>
      <xdr:colOff>496057</xdr:colOff>
      <xdr:row>170</xdr:row>
      <xdr:rowOff>166472</xdr:rowOff>
    </xdr:to>
    <xdr:sp macro="" textlink="">
      <xdr:nvSpPr>
        <xdr:cNvPr id="62" name="Right Arrow 61"/>
        <xdr:cNvSpPr/>
      </xdr:nvSpPr>
      <xdr:spPr>
        <a:xfrm>
          <a:off x="616343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171</xdr:row>
      <xdr:rowOff>26626</xdr:rowOff>
    </xdr:from>
    <xdr:to>
      <xdr:col>10</xdr:col>
      <xdr:colOff>498005</xdr:colOff>
      <xdr:row>171</xdr:row>
      <xdr:rowOff>157595</xdr:rowOff>
    </xdr:to>
    <xdr:sp macro="" textlink="">
      <xdr:nvSpPr>
        <xdr:cNvPr id="63" name="Right Arrow 62"/>
        <xdr:cNvSpPr/>
      </xdr:nvSpPr>
      <xdr:spPr>
        <a:xfrm>
          <a:off x="616538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172</xdr:row>
      <xdr:rowOff>28575</xdr:rowOff>
    </xdr:from>
    <xdr:to>
      <xdr:col>10</xdr:col>
      <xdr:colOff>485883</xdr:colOff>
      <xdr:row>172</xdr:row>
      <xdr:rowOff>159544</xdr:rowOff>
    </xdr:to>
    <xdr:sp macro="" textlink="">
      <xdr:nvSpPr>
        <xdr:cNvPr id="64" name="Right Arrow 63"/>
        <xdr:cNvSpPr/>
      </xdr:nvSpPr>
      <xdr:spPr>
        <a:xfrm>
          <a:off x="615325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173</xdr:row>
      <xdr:rowOff>16452</xdr:rowOff>
    </xdr:from>
    <xdr:to>
      <xdr:col>10</xdr:col>
      <xdr:colOff>494325</xdr:colOff>
      <xdr:row>173</xdr:row>
      <xdr:rowOff>147421</xdr:rowOff>
    </xdr:to>
    <xdr:sp macro="" textlink="">
      <xdr:nvSpPr>
        <xdr:cNvPr id="65" name="Right Arrow 64"/>
        <xdr:cNvSpPr/>
      </xdr:nvSpPr>
      <xdr:spPr>
        <a:xfrm>
          <a:off x="616170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174</xdr:row>
      <xdr:rowOff>21648</xdr:rowOff>
    </xdr:from>
    <xdr:to>
      <xdr:col>10</xdr:col>
      <xdr:colOff>493568</xdr:colOff>
      <xdr:row>174</xdr:row>
      <xdr:rowOff>152617</xdr:rowOff>
    </xdr:to>
    <xdr:sp macro="" textlink="">
      <xdr:nvSpPr>
        <xdr:cNvPr id="66" name="Right Arrow 65"/>
        <xdr:cNvSpPr/>
      </xdr:nvSpPr>
      <xdr:spPr>
        <a:xfrm>
          <a:off x="616094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177</xdr:row>
      <xdr:rowOff>30307</xdr:rowOff>
    </xdr:from>
    <xdr:to>
      <xdr:col>10</xdr:col>
      <xdr:colOff>484908</xdr:colOff>
      <xdr:row>177</xdr:row>
      <xdr:rowOff>161276</xdr:rowOff>
    </xdr:to>
    <xdr:sp macro="" textlink="">
      <xdr:nvSpPr>
        <xdr:cNvPr id="67" name="Right Arrow 66"/>
        <xdr:cNvSpPr/>
      </xdr:nvSpPr>
      <xdr:spPr>
        <a:xfrm>
          <a:off x="615228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178</xdr:row>
      <xdr:rowOff>26843</xdr:rowOff>
    </xdr:from>
    <xdr:to>
      <xdr:col>10</xdr:col>
      <xdr:colOff>481445</xdr:colOff>
      <xdr:row>178</xdr:row>
      <xdr:rowOff>157812</xdr:rowOff>
    </xdr:to>
    <xdr:sp macro="" textlink="">
      <xdr:nvSpPr>
        <xdr:cNvPr id="68" name="Right Arrow 67"/>
        <xdr:cNvSpPr/>
      </xdr:nvSpPr>
      <xdr:spPr>
        <a:xfrm>
          <a:off x="614882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179</xdr:row>
      <xdr:rowOff>32039</xdr:rowOff>
    </xdr:from>
    <xdr:to>
      <xdr:col>10</xdr:col>
      <xdr:colOff>489346</xdr:colOff>
      <xdr:row>179</xdr:row>
      <xdr:rowOff>163008</xdr:rowOff>
    </xdr:to>
    <xdr:sp macro="" textlink="">
      <xdr:nvSpPr>
        <xdr:cNvPr id="69" name="Right Arrow 68"/>
        <xdr:cNvSpPr/>
      </xdr:nvSpPr>
      <xdr:spPr>
        <a:xfrm>
          <a:off x="615672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180</xdr:row>
      <xdr:rowOff>28034</xdr:rowOff>
    </xdr:from>
    <xdr:to>
      <xdr:col>10</xdr:col>
      <xdr:colOff>491836</xdr:colOff>
      <xdr:row>180</xdr:row>
      <xdr:rowOff>159003</xdr:rowOff>
    </xdr:to>
    <xdr:sp macro="" textlink="">
      <xdr:nvSpPr>
        <xdr:cNvPr id="70" name="Right Arrow 69"/>
        <xdr:cNvSpPr/>
      </xdr:nvSpPr>
      <xdr:spPr>
        <a:xfrm>
          <a:off x="615921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181</xdr:row>
      <xdr:rowOff>45136</xdr:rowOff>
    </xdr:from>
    <xdr:to>
      <xdr:col>10</xdr:col>
      <xdr:colOff>488373</xdr:colOff>
      <xdr:row>181</xdr:row>
      <xdr:rowOff>176105</xdr:rowOff>
    </xdr:to>
    <xdr:sp macro="" textlink="">
      <xdr:nvSpPr>
        <xdr:cNvPr id="71" name="Right Arrow 70"/>
        <xdr:cNvSpPr/>
      </xdr:nvSpPr>
      <xdr:spPr>
        <a:xfrm>
          <a:off x="615574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182</xdr:row>
      <xdr:rowOff>38966</xdr:rowOff>
    </xdr:from>
    <xdr:to>
      <xdr:col>10</xdr:col>
      <xdr:colOff>487615</xdr:colOff>
      <xdr:row>182</xdr:row>
      <xdr:rowOff>169935</xdr:rowOff>
    </xdr:to>
    <xdr:sp macro="" textlink="">
      <xdr:nvSpPr>
        <xdr:cNvPr id="72" name="Right Arrow 71"/>
        <xdr:cNvSpPr/>
      </xdr:nvSpPr>
      <xdr:spPr>
        <a:xfrm>
          <a:off x="615499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183</xdr:row>
      <xdr:rowOff>35503</xdr:rowOff>
    </xdr:from>
    <xdr:to>
      <xdr:col>10</xdr:col>
      <xdr:colOff>496057</xdr:colOff>
      <xdr:row>183</xdr:row>
      <xdr:rowOff>166472</xdr:rowOff>
    </xdr:to>
    <xdr:sp macro="" textlink="">
      <xdr:nvSpPr>
        <xdr:cNvPr id="73" name="Right Arrow 72"/>
        <xdr:cNvSpPr/>
      </xdr:nvSpPr>
      <xdr:spPr>
        <a:xfrm>
          <a:off x="616343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184</xdr:row>
      <xdr:rowOff>26626</xdr:rowOff>
    </xdr:from>
    <xdr:to>
      <xdr:col>10</xdr:col>
      <xdr:colOff>498005</xdr:colOff>
      <xdr:row>184</xdr:row>
      <xdr:rowOff>157595</xdr:rowOff>
    </xdr:to>
    <xdr:sp macro="" textlink="">
      <xdr:nvSpPr>
        <xdr:cNvPr id="74" name="Right Arrow 73"/>
        <xdr:cNvSpPr/>
      </xdr:nvSpPr>
      <xdr:spPr>
        <a:xfrm>
          <a:off x="616538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185</xdr:row>
      <xdr:rowOff>28575</xdr:rowOff>
    </xdr:from>
    <xdr:to>
      <xdr:col>10</xdr:col>
      <xdr:colOff>485883</xdr:colOff>
      <xdr:row>185</xdr:row>
      <xdr:rowOff>159544</xdr:rowOff>
    </xdr:to>
    <xdr:sp macro="" textlink="">
      <xdr:nvSpPr>
        <xdr:cNvPr id="75" name="Right Arrow 74"/>
        <xdr:cNvSpPr/>
      </xdr:nvSpPr>
      <xdr:spPr>
        <a:xfrm>
          <a:off x="615325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186</xdr:row>
      <xdr:rowOff>16452</xdr:rowOff>
    </xdr:from>
    <xdr:to>
      <xdr:col>10</xdr:col>
      <xdr:colOff>494325</xdr:colOff>
      <xdr:row>186</xdr:row>
      <xdr:rowOff>147421</xdr:rowOff>
    </xdr:to>
    <xdr:sp macro="" textlink="">
      <xdr:nvSpPr>
        <xdr:cNvPr id="76" name="Right Arrow 75"/>
        <xdr:cNvSpPr/>
      </xdr:nvSpPr>
      <xdr:spPr>
        <a:xfrm>
          <a:off x="616170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187</xdr:row>
      <xdr:rowOff>21648</xdr:rowOff>
    </xdr:from>
    <xdr:to>
      <xdr:col>10</xdr:col>
      <xdr:colOff>493568</xdr:colOff>
      <xdr:row>187</xdr:row>
      <xdr:rowOff>152617</xdr:rowOff>
    </xdr:to>
    <xdr:sp macro="" textlink="">
      <xdr:nvSpPr>
        <xdr:cNvPr id="77" name="Right Arrow 76"/>
        <xdr:cNvSpPr/>
      </xdr:nvSpPr>
      <xdr:spPr>
        <a:xfrm>
          <a:off x="616094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190</xdr:row>
      <xdr:rowOff>30307</xdr:rowOff>
    </xdr:from>
    <xdr:to>
      <xdr:col>10</xdr:col>
      <xdr:colOff>484908</xdr:colOff>
      <xdr:row>190</xdr:row>
      <xdr:rowOff>161276</xdr:rowOff>
    </xdr:to>
    <xdr:sp macro="" textlink="">
      <xdr:nvSpPr>
        <xdr:cNvPr id="78" name="Right Arrow 77"/>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191</xdr:row>
      <xdr:rowOff>26843</xdr:rowOff>
    </xdr:from>
    <xdr:to>
      <xdr:col>10</xdr:col>
      <xdr:colOff>481445</xdr:colOff>
      <xdr:row>191</xdr:row>
      <xdr:rowOff>157812</xdr:rowOff>
    </xdr:to>
    <xdr:sp macro="" textlink="">
      <xdr:nvSpPr>
        <xdr:cNvPr id="79" name="Right Arrow 78"/>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192</xdr:row>
      <xdr:rowOff>32039</xdr:rowOff>
    </xdr:from>
    <xdr:to>
      <xdr:col>10</xdr:col>
      <xdr:colOff>489346</xdr:colOff>
      <xdr:row>192</xdr:row>
      <xdr:rowOff>163008</xdr:rowOff>
    </xdr:to>
    <xdr:sp macro="" textlink="">
      <xdr:nvSpPr>
        <xdr:cNvPr id="80" name="Right Arrow 79"/>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193</xdr:row>
      <xdr:rowOff>28034</xdr:rowOff>
    </xdr:from>
    <xdr:to>
      <xdr:col>10</xdr:col>
      <xdr:colOff>491836</xdr:colOff>
      <xdr:row>193</xdr:row>
      <xdr:rowOff>159003</xdr:rowOff>
    </xdr:to>
    <xdr:sp macro="" textlink="">
      <xdr:nvSpPr>
        <xdr:cNvPr id="81" name="Right Arrow 80"/>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194</xdr:row>
      <xdr:rowOff>45136</xdr:rowOff>
    </xdr:from>
    <xdr:to>
      <xdr:col>10</xdr:col>
      <xdr:colOff>488373</xdr:colOff>
      <xdr:row>194</xdr:row>
      <xdr:rowOff>176105</xdr:rowOff>
    </xdr:to>
    <xdr:sp macro="" textlink="">
      <xdr:nvSpPr>
        <xdr:cNvPr id="82" name="Right Arrow 81"/>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195</xdr:row>
      <xdr:rowOff>38966</xdr:rowOff>
    </xdr:from>
    <xdr:to>
      <xdr:col>10</xdr:col>
      <xdr:colOff>487615</xdr:colOff>
      <xdr:row>195</xdr:row>
      <xdr:rowOff>169935</xdr:rowOff>
    </xdr:to>
    <xdr:sp macro="" textlink="">
      <xdr:nvSpPr>
        <xdr:cNvPr id="83" name="Right Arrow 82"/>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196</xdr:row>
      <xdr:rowOff>35503</xdr:rowOff>
    </xdr:from>
    <xdr:to>
      <xdr:col>10</xdr:col>
      <xdr:colOff>496057</xdr:colOff>
      <xdr:row>196</xdr:row>
      <xdr:rowOff>166472</xdr:rowOff>
    </xdr:to>
    <xdr:sp macro="" textlink="">
      <xdr:nvSpPr>
        <xdr:cNvPr id="84" name="Right Arrow 83"/>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197</xdr:row>
      <xdr:rowOff>26626</xdr:rowOff>
    </xdr:from>
    <xdr:to>
      <xdr:col>10</xdr:col>
      <xdr:colOff>498005</xdr:colOff>
      <xdr:row>197</xdr:row>
      <xdr:rowOff>157595</xdr:rowOff>
    </xdr:to>
    <xdr:sp macro="" textlink="">
      <xdr:nvSpPr>
        <xdr:cNvPr id="85" name="Right Arrow 84"/>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198</xdr:row>
      <xdr:rowOff>28575</xdr:rowOff>
    </xdr:from>
    <xdr:to>
      <xdr:col>10</xdr:col>
      <xdr:colOff>485883</xdr:colOff>
      <xdr:row>198</xdr:row>
      <xdr:rowOff>159544</xdr:rowOff>
    </xdr:to>
    <xdr:sp macro="" textlink="">
      <xdr:nvSpPr>
        <xdr:cNvPr id="86" name="Right Arrow 85"/>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199</xdr:row>
      <xdr:rowOff>16452</xdr:rowOff>
    </xdr:from>
    <xdr:to>
      <xdr:col>10</xdr:col>
      <xdr:colOff>494325</xdr:colOff>
      <xdr:row>199</xdr:row>
      <xdr:rowOff>147421</xdr:rowOff>
    </xdr:to>
    <xdr:sp macro="" textlink="">
      <xdr:nvSpPr>
        <xdr:cNvPr id="87" name="Right Arrow 86"/>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200</xdr:row>
      <xdr:rowOff>21648</xdr:rowOff>
    </xdr:from>
    <xdr:to>
      <xdr:col>10</xdr:col>
      <xdr:colOff>493568</xdr:colOff>
      <xdr:row>200</xdr:row>
      <xdr:rowOff>152617</xdr:rowOff>
    </xdr:to>
    <xdr:sp macro="" textlink="">
      <xdr:nvSpPr>
        <xdr:cNvPr id="88" name="Right Arrow 87"/>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203</xdr:row>
      <xdr:rowOff>30307</xdr:rowOff>
    </xdr:from>
    <xdr:to>
      <xdr:col>10</xdr:col>
      <xdr:colOff>484908</xdr:colOff>
      <xdr:row>203</xdr:row>
      <xdr:rowOff>161276</xdr:rowOff>
    </xdr:to>
    <xdr:sp macro="" textlink="">
      <xdr:nvSpPr>
        <xdr:cNvPr id="89" name="Right Arrow 88"/>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204</xdr:row>
      <xdr:rowOff>26843</xdr:rowOff>
    </xdr:from>
    <xdr:to>
      <xdr:col>10</xdr:col>
      <xdr:colOff>481445</xdr:colOff>
      <xdr:row>204</xdr:row>
      <xdr:rowOff>157812</xdr:rowOff>
    </xdr:to>
    <xdr:sp macro="" textlink="">
      <xdr:nvSpPr>
        <xdr:cNvPr id="90" name="Right Arrow 89"/>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205</xdr:row>
      <xdr:rowOff>32039</xdr:rowOff>
    </xdr:from>
    <xdr:to>
      <xdr:col>10</xdr:col>
      <xdr:colOff>489346</xdr:colOff>
      <xdr:row>205</xdr:row>
      <xdr:rowOff>163008</xdr:rowOff>
    </xdr:to>
    <xdr:sp macro="" textlink="">
      <xdr:nvSpPr>
        <xdr:cNvPr id="91" name="Right Arrow 90"/>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206</xdr:row>
      <xdr:rowOff>28034</xdr:rowOff>
    </xdr:from>
    <xdr:to>
      <xdr:col>10</xdr:col>
      <xdr:colOff>491836</xdr:colOff>
      <xdr:row>206</xdr:row>
      <xdr:rowOff>159003</xdr:rowOff>
    </xdr:to>
    <xdr:sp macro="" textlink="">
      <xdr:nvSpPr>
        <xdr:cNvPr id="92" name="Right Arrow 91"/>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207</xdr:row>
      <xdr:rowOff>45136</xdr:rowOff>
    </xdr:from>
    <xdr:to>
      <xdr:col>10</xdr:col>
      <xdr:colOff>488373</xdr:colOff>
      <xdr:row>207</xdr:row>
      <xdr:rowOff>176105</xdr:rowOff>
    </xdr:to>
    <xdr:sp macro="" textlink="">
      <xdr:nvSpPr>
        <xdr:cNvPr id="93" name="Right Arrow 92"/>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208</xdr:row>
      <xdr:rowOff>38966</xdr:rowOff>
    </xdr:from>
    <xdr:to>
      <xdr:col>10</xdr:col>
      <xdr:colOff>487615</xdr:colOff>
      <xdr:row>208</xdr:row>
      <xdr:rowOff>169935</xdr:rowOff>
    </xdr:to>
    <xdr:sp macro="" textlink="">
      <xdr:nvSpPr>
        <xdr:cNvPr id="94" name="Right Arrow 93"/>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209</xdr:row>
      <xdr:rowOff>35503</xdr:rowOff>
    </xdr:from>
    <xdr:to>
      <xdr:col>10</xdr:col>
      <xdr:colOff>496057</xdr:colOff>
      <xdr:row>209</xdr:row>
      <xdr:rowOff>166472</xdr:rowOff>
    </xdr:to>
    <xdr:sp macro="" textlink="">
      <xdr:nvSpPr>
        <xdr:cNvPr id="95" name="Right Arrow 94"/>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210</xdr:row>
      <xdr:rowOff>26626</xdr:rowOff>
    </xdr:from>
    <xdr:to>
      <xdr:col>10</xdr:col>
      <xdr:colOff>498005</xdr:colOff>
      <xdr:row>210</xdr:row>
      <xdr:rowOff>157595</xdr:rowOff>
    </xdr:to>
    <xdr:sp macro="" textlink="">
      <xdr:nvSpPr>
        <xdr:cNvPr id="96" name="Right Arrow 95"/>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211</xdr:row>
      <xdr:rowOff>28575</xdr:rowOff>
    </xdr:from>
    <xdr:to>
      <xdr:col>10</xdr:col>
      <xdr:colOff>485883</xdr:colOff>
      <xdr:row>211</xdr:row>
      <xdr:rowOff>159544</xdr:rowOff>
    </xdr:to>
    <xdr:sp macro="" textlink="">
      <xdr:nvSpPr>
        <xdr:cNvPr id="97" name="Right Arrow 96"/>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212</xdr:row>
      <xdr:rowOff>16452</xdr:rowOff>
    </xdr:from>
    <xdr:to>
      <xdr:col>10</xdr:col>
      <xdr:colOff>494325</xdr:colOff>
      <xdr:row>212</xdr:row>
      <xdr:rowOff>147421</xdr:rowOff>
    </xdr:to>
    <xdr:sp macro="" textlink="">
      <xdr:nvSpPr>
        <xdr:cNvPr id="98" name="Right Arrow 97"/>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213</xdr:row>
      <xdr:rowOff>21648</xdr:rowOff>
    </xdr:from>
    <xdr:to>
      <xdr:col>10</xdr:col>
      <xdr:colOff>493568</xdr:colOff>
      <xdr:row>213</xdr:row>
      <xdr:rowOff>152617</xdr:rowOff>
    </xdr:to>
    <xdr:sp macro="" textlink="">
      <xdr:nvSpPr>
        <xdr:cNvPr id="99" name="Right Arrow 98"/>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216</xdr:row>
      <xdr:rowOff>30307</xdr:rowOff>
    </xdr:from>
    <xdr:to>
      <xdr:col>10</xdr:col>
      <xdr:colOff>484908</xdr:colOff>
      <xdr:row>216</xdr:row>
      <xdr:rowOff>161276</xdr:rowOff>
    </xdr:to>
    <xdr:sp macro="" textlink="">
      <xdr:nvSpPr>
        <xdr:cNvPr id="100" name="Right Arrow 99"/>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217</xdr:row>
      <xdr:rowOff>26843</xdr:rowOff>
    </xdr:from>
    <xdr:to>
      <xdr:col>10</xdr:col>
      <xdr:colOff>481445</xdr:colOff>
      <xdr:row>217</xdr:row>
      <xdr:rowOff>157812</xdr:rowOff>
    </xdr:to>
    <xdr:sp macro="" textlink="">
      <xdr:nvSpPr>
        <xdr:cNvPr id="101" name="Right Arrow 100"/>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218</xdr:row>
      <xdr:rowOff>32039</xdr:rowOff>
    </xdr:from>
    <xdr:to>
      <xdr:col>10</xdr:col>
      <xdr:colOff>489346</xdr:colOff>
      <xdr:row>218</xdr:row>
      <xdr:rowOff>163008</xdr:rowOff>
    </xdr:to>
    <xdr:sp macro="" textlink="">
      <xdr:nvSpPr>
        <xdr:cNvPr id="102" name="Right Arrow 101"/>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219</xdr:row>
      <xdr:rowOff>28034</xdr:rowOff>
    </xdr:from>
    <xdr:to>
      <xdr:col>10</xdr:col>
      <xdr:colOff>491836</xdr:colOff>
      <xdr:row>219</xdr:row>
      <xdr:rowOff>159003</xdr:rowOff>
    </xdr:to>
    <xdr:sp macro="" textlink="">
      <xdr:nvSpPr>
        <xdr:cNvPr id="103" name="Right Arrow 102"/>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220</xdr:row>
      <xdr:rowOff>45136</xdr:rowOff>
    </xdr:from>
    <xdr:to>
      <xdr:col>10</xdr:col>
      <xdr:colOff>488373</xdr:colOff>
      <xdr:row>220</xdr:row>
      <xdr:rowOff>176105</xdr:rowOff>
    </xdr:to>
    <xdr:sp macro="" textlink="">
      <xdr:nvSpPr>
        <xdr:cNvPr id="104" name="Right Arrow 103"/>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221</xdr:row>
      <xdr:rowOff>38966</xdr:rowOff>
    </xdr:from>
    <xdr:to>
      <xdr:col>10</xdr:col>
      <xdr:colOff>487615</xdr:colOff>
      <xdr:row>221</xdr:row>
      <xdr:rowOff>169935</xdr:rowOff>
    </xdr:to>
    <xdr:sp macro="" textlink="">
      <xdr:nvSpPr>
        <xdr:cNvPr id="105" name="Right Arrow 104"/>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222</xdr:row>
      <xdr:rowOff>35503</xdr:rowOff>
    </xdr:from>
    <xdr:to>
      <xdr:col>10</xdr:col>
      <xdr:colOff>496057</xdr:colOff>
      <xdr:row>222</xdr:row>
      <xdr:rowOff>166472</xdr:rowOff>
    </xdr:to>
    <xdr:sp macro="" textlink="">
      <xdr:nvSpPr>
        <xdr:cNvPr id="106" name="Right Arrow 105"/>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223</xdr:row>
      <xdr:rowOff>26626</xdr:rowOff>
    </xdr:from>
    <xdr:to>
      <xdr:col>10</xdr:col>
      <xdr:colOff>498005</xdr:colOff>
      <xdr:row>223</xdr:row>
      <xdr:rowOff>157595</xdr:rowOff>
    </xdr:to>
    <xdr:sp macro="" textlink="">
      <xdr:nvSpPr>
        <xdr:cNvPr id="107" name="Right Arrow 106"/>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224</xdr:row>
      <xdr:rowOff>28575</xdr:rowOff>
    </xdr:from>
    <xdr:to>
      <xdr:col>10</xdr:col>
      <xdr:colOff>485883</xdr:colOff>
      <xdr:row>224</xdr:row>
      <xdr:rowOff>159544</xdr:rowOff>
    </xdr:to>
    <xdr:sp macro="" textlink="">
      <xdr:nvSpPr>
        <xdr:cNvPr id="108" name="Right Arrow 107"/>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225</xdr:row>
      <xdr:rowOff>16452</xdr:rowOff>
    </xdr:from>
    <xdr:to>
      <xdr:col>10</xdr:col>
      <xdr:colOff>494325</xdr:colOff>
      <xdr:row>225</xdr:row>
      <xdr:rowOff>147421</xdr:rowOff>
    </xdr:to>
    <xdr:sp macro="" textlink="">
      <xdr:nvSpPr>
        <xdr:cNvPr id="109" name="Right Arrow 108"/>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226</xdr:row>
      <xdr:rowOff>21648</xdr:rowOff>
    </xdr:from>
    <xdr:to>
      <xdr:col>10</xdr:col>
      <xdr:colOff>493568</xdr:colOff>
      <xdr:row>226</xdr:row>
      <xdr:rowOff>152617</xdr:rowOff>
    </xdr:to>
    <xdr:sp macro="" textlink="">
      <xdr:nvSpPr>
        <xdr:cNvPr id="110" name="Right Arrow 109"/>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229</xdr:row>
      <xdr:rowOff>30307</xdr:rowOff>
    </xdr:from>
    <xdr:to>
      <xdr:col>10</xdr:col>
      <xdr:colOff>484908</xdr:colOff>
      <xdr:row>229</xdr:row>
      <xdr:rowOff>161276</xdr:rowOff>
    </xdr:to>
    <xdr:sp macro="" textlink="">
      <xdr:nvSpPr>
        <xdr:cNvPr id="111" name="Right Arrow 110"/>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230</xdr:row>
      <xdr:rowOff>26843</xdr:rowOff>
    </xdr:from>
    <xdr:to>
      <xdr:col>10</xdr:col>
      <xdr:colOff>481445</xdr:colOff>
      <xdr:row>230</xdr:row>
      <xdr:rowOff>157812</xdr:rowOff>
    </xdr:to>
    <xdr:sp macro="" textlink="">
      <xdr:nvSpPr>
        <xdr:cNvPr id="112" name="Right Arrow 111"/>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231</xdr:row>
      <xdr:rowOff>32039</xdr:rowOff>
    </xdr:from>
    <xdr:to>
      <xdr:col>10</xdr:col>
      <xdr:colOff>489346</xdr:colOff>
      <xdr:row>231</xdr:row>
      <xdr:rowOff>163008</xdr:rowOff>
    </xdr:to>
    <xdr:sp macro="" textlink="">
      <xdr:nvSpPr>
        <xdr:cNvPr id="113" name="Right Arrow 112"/>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232</xdr:row>
      <xdr:rowOff>28034</xdr:rowOff>
    </xdr:from>
    <xdr:to>
      <xdr:col>10</xdr:col>
      <xdr:colOff>491836</xdr:colOff>
      <xdr:row>232</xdr:row>
      <xdr:rowOff>159003</xdr:rowOff>
    </xdr:to>
    <xdr:sp macro="" textlink="">
      <xdr:nvSpPr>
        <xdr:cNvPr id="114" name="Right Arrow 113"/>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233</xdr:row>
      <xdr:rowOff>45136</xdr:rowOff>
    </xdr:from>
    <xdr:to>
      <xdr:col>10</xdr:col>
      <xdr:colOff>488373</xdr:colOff>
      <xdr:row>233</xdr:row>
      <xdr:rowOff>176105</xdr:rowOff>
    </xdr:to>
    <xdr:sp macro="" textlink="">
      <xdr:nvSpPr>
        <xdr:cNvPr id="115" name="Right Arrow 114"/>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234</xdr:row>
      <xdr:rowOff>38966</xdr:rowOff>
    </xdr:from>
    <xdr:to>
      <xdr:col>10</xdr:col>
      <xdr:colOff>487615</xdr:colOff>
      <xdr:row>234</xdr:row>
      <xdr:rowOff>169935</xdr:rowOff>
    </xdr:to>
    <xdr:sp macro="" textlink="">
      <xdr:nvSpPr>
        <xdr:cNvPr id="116" name="Right Arrow 115"/>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235</xdr:row>
      <xdr:rowOff>35503</xdr:rowOff>
    </xdr:from>
    <xdr:to>
      <xdr:col>10</xdr:col>
      <xdr:colOff>496057</xdr:colOff>
      <xdr:row>235</xdr:row>
      <xdr:rowOff>166472</xdr:rowOff>
    </xdr:to>
    <xdr:sp macro="" textlink="">
      <xdr:nvSpPr>
        <xdr:cNvPr id="117" name="Right Arrow 116"/>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236</xdr:row>
      <xdr:rowOff>26626</xdr:rowOff>
    </xdr:from>
    <xdr:to>
      <xdr:col>10</xdr:col>
      <xdr:colOff>498005</xdr:colOff>
      <xdr:row>236</xdr:row>
      <xdr:rowOff>157595</xdr:rowOff>
    </xdr:to>
    <xdr:sp macro="" textlink="">
      <xdr:nvSpPr>
        <xdr:cNvPr id="118" name="Right Arrow 117"/>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237</xdr:row>
      <xdr:rowOff>28575</xdr:rowOff>
    </xdr:from>
    <xdr:to>
      <xdr:col>10</xdr:col>
      <xdr:colOff>485883</xdr:colOff>
      <xdr:row>237</xdr:row>
      <xdr:rowOff>159544</xdr:rowOff>
    </xdr:to>
    <xdr:sp macro="" textlink="">
      <xdr:nvSpPr>
        <xdr:cNvPr id="119" name="Right Arrow 118"/>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238</xdr:row>
      <xdr:rowOff>16452</xdr:rowOff>
    </xdr:from>
    <xdr:to>
      <xdr:col>10</xdr:col>
      <xdr:colOff>494325</xdr:colOff>
      <xdr:row>238</xdr:row>
      <xdr:rowOff>147421</xdr:rowOff>
    </xdr:to>
    <xdr:sp macro="" textlink="">
      <xdr:nvSpPr>
        <xdr:cNvPr id="120" name="Right Arrow 119"/>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239</xdr:row>
      <xdr:rowOff>21648</xdr:rowOff>
    </xdr:from>
    <xdr:to>
      <xdr:col>10</xdr:col>
      <xdr:colOff>493568</xdr:colOff>
      <xdr:row>239</xdr:row>
      <xdr:rowOff>152617</xdr:rowOff>
    </xdr:to>
    <xdr:sp macro="" textlink="">
      <xdr:nvSpPr>
        <xdr:cNvPr id="121" name="Right Arrow 120"/>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242</xdr:row>
      <xdr:rowOff>30307</xdr:rowOff>
    </xdr:from>
    <xdr:to>
      <xdr:col>10</xdr:col>
      <xdr:colOff>484908</xdr:colOff>
      <xdr:row>242</xdr:row>
      <xdr:rowOff>161276</xdr:rowOff>
    </xdr:to>
    <xdr:sp macro="" textlink="">
      <xdr:nvSpPr>
        <xdr:cNvPr id="122" name="Right Arrow 121"/>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243</xdr:row>
      <xdr:rowOff>26843</xdr:rowOff>
    </xdr:from>
    <xdr:to>
      <xdr:col>10</xdr:col>
      <xdr:colOff>481445</xdr:colOff>
      <xdr:row>243</xdr:row>
      <xdr:rowOff>157812</xdr:rowOff>
    </xdr:to>
    <xdr:sp macro="" textlink="">
      <xdr:nvSpPr>
        <xdr:cNvPr id="123" name="Right Arrow 122"/>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244</xdr:row>
      <xdr:rowOff>32039</xdr:rowOff>
    </xdr:from>
    <xdr:to>
      <xdr:col>10</xdr:col>
      <xdr:colOff>489346</xdr:colOff>
      <xdr:row>244</xdr:row>
      <xdr:rowOff>163008</xdr:rowOff>
    </xdr:to>
    <xdr:sp macro="" textlink="">
      <xdr:nvSpPr>
        <xdr:cNvPr id="124" name="Right Arrow 123"/>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245</xdr:row>
      <xdr:rowOff>28034</xdr:rowOff>
    </xdr:from>
    <xdr:to>
      <xdr:col>10</xdr:col>
      <xdr:colOff>491836</xdr:colOff>
      <xdr:row>245</xdr:row>
      <xdr:rowOff>159003</xdr:rowOff>
    </xdr:to>
    <xdr:sp macro="" textlink="">
      <xdr:nvSpPr>
        <xdr:cNvPr id="125" name="Right Arrow 124"/>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246</xdr:row>
      <xdr:rowOff>45136</xdr:rowOff>
    </xdr:from>
    <xdr:to>
      <xdr:col>10</xdr:col>
      <xdr:colOff>488373</xdr:colOff>
      <xdr:row>246</xdr:row>
      <xdr:rowOff>176105</xdr:rowOff>
    </xdr:to>
    <xdr:sp macro="" textlink="">
      <xdr:nvSpPr>
        <xdr:cNvPr id="126" name="Right Arrow 125"/>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247</xdr:row>
      <xdr:rowOff>38966</xdr:rowOff>
    </xdr:from>
    <xdr:to>
      <xdr:col>10</xdr:col>
      <xdr:colOff>487615</xdr:colOff>
      <xdr:row>247</xdr:row>
      <xdr:rowOff>169935</xdr:rowOff>
    </xdr:to>
    <xdr:sp macro="" textlink="">
      <xdr:nvSpPr>
        <xdr:cNvPr id="127" name="Right Arrow 126"/>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248</xdr:row>
      <xdr:rowOff>35503</xdr:rowOff>
    </xdr:from>
    <xdr:to>
      <xdr:col>10</xdr:col>
      <xdr:colOff>496057</xdr:colOff>
      <xdr:row>248</xdr:row>
      <xdr:rowOff>166472</xdr:rowOff>
    </xdr:to>
    <xdr:sp macro="" textlink="">
      <xdr:nvSpPr>
        <xdr:cNvPr id="128" name="Right Arrow 127"/>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249</xdr:row>
      <xdr:rowOff>26626</xdr:rowOff>
    </xdr:from>
    <xdr:to>
      <xdr:col>10</xdr:col>
      <xdr:colOff>498005</xdr:colOff>
      <xdr:row>249</xdr:row>
      <xdr:rowOff>157595</xdr:rowOff>
    </xdr:to>
    <xdr:sp macro="" textlink="">
      <xdr:nvSpPr>
        <xdr:cNvPr id="129" name="Right Arrow 128"/>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250</xdr:row>
      <xdr:rowOff>28575</xdr:rowOff>
    </xdr:from>
    <xdr:to>
      <xdr:col>10</xdr:col>
      <xdr:colOff>485883</xdr:colOff>
      <xdr:row>250</xdr:row>
      <xdr:rowOff>159544</xdr:rowOff>
    </xdr:to>
    <xdr:sp macro="" textlink="">
      <xdr:nvSpPr>
        <xdr:cNvPr id="130" name="Right Arrow 129"/>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251</xdr:row>
      <xdr:rowOff>16452</xdr:rowOff>
    </xdr:from>
    <xdr:to>
      <xdr:col>10</xdr:col>
      <xdr:colOff>494325</xdr:colOff>
      <xdr:row>251</xdr:row>
      <xdr:rowOff>147421</xdr:rowOff>
    </xdr:to>
    <xdr:sp macro="" textlink="">
      <xdr:nvSpPr>
        <xdr:cNvPr id="131" name="Right Arrow 130"/>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252</xdr:row>
      <xdr:rowOff>21648</xdr:rowOff>
    </xdr:from>
    <xdr:to>
      <xdr:col>10</xdr:col>
      <xdr:colOff>493568</xdr:colOff>
      <xdr:row>252</xdr:row>
      <xdr:rowOff>152617</xdr:rowOff>
    </xdr:to>
    <xdr:sp macro="" textlink="">
      <xdr:nvSpPr>
        <xdr:cNvPr id="132" name="Right Arrow 131"/>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255</xdr:row>
      <xdr:rowOff>30307</xdr:rowOff>
    </xdr:from>
    <xdr:to>
      <xdr:col>10</xdr:col>
      <xdr:colOff>484908</xdr:colOff>
      <xdr:row>255</xdr:row>
      <xdr:rowOff>161276</xdr:rowOff>
    </xdr:to>
    <xdr:sp macro="" textlink="">
      <xdr:nvSpPr>
        <xdr:cNvPr id="133" name="Right Arrow 132"/>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256</xdr:row>
      <xdr:rowOff>26843</xdr:rowOff>
    </xdr:from>
    <xdr:to>
      <xdr:col>10</xdr:col>
      <xdr:colOff>481445</xdr:colOff>
      <xdr:row>256</xdr:row>
      <xdr:rowOff>157812</xdr:rowOff>
    </xdr:to>
    <xdr:sp macro="" textlink="">
      <xdr:nvSpPr>
        <xdr:cNvPr id="134" name="Right Arrow 133"/>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257</xdr:row>
      <xdr:rowOff>32039</xdr:rowOff>
    </xdr:from>
    <xdr:to>
      <xdr:col>10</xdr:col>
      <xdr:colOff>489346</xdr:colOff>
      <xdr:row>257</xdr:row>
      <xdr:rowOff>163008</xdr:rowOff>
    </xdr:to>
    <xdr:sp macro="" textlink="">
      <xdr:nvSpPr>
        <xdr:cNvPr id="135" name="Right Arrow 134"/>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258</xdr:row>
      <xdr:rowOff>28034</xdr:rowOff>
    </xdr:from>
    <xdr:to>
      <xdr:col>10</xdr:col>
      <xdr:colOff>491836</xdr:colOff>
      <xdr:row>258</xdr:row>
      <xdr:rowOff>159003</xdr:rowOff>
    </xdr:to>
    <xdr:sp macro="" textlink="">
      <xdr:nvSpPr>
        <xdr:cNvPr id="136" name="Right Arrow 135"/>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259</xdr:row>
      <xdr:rowOff>45136</xdr:rowOff>
    </xdr:from>
    <xdr:to>
      <xdr:col>10</xdr:col>
      <xdr:colOff>488373</xdr:colOff>
      <xdr:row>259</xdr:row>
      <xdr:rowOff>176105</xdr:rowOff>
    </xdr:to>
    <xdr:sp macro="" textlink="">
      <xdr:nvSpPr>
        <xdr:cNvPr id="137" name="Right Arrow 136"/>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260</xdr:row>
      <xdr:rowOff>38966</xdr:rowOff>
    </xdr:from>
    <xdr:to>
      <xdr:col>10</xdr:col>
      <xdr:colOff>487615</xdr:colOff>
      <xdr:row>260</xdr:row>
      <xdr:rowOff>169935</xdr:rowOff>
    </xdr:to>
    <xdr:sp macro="" textlink="">
      <xdr:nvSpPr>
        <xdr:cNvPr id="138" name="Right Arrow 137"/>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261</xdr:row>
      <xdr:rowOff>35503</xdr:rowOff>
    </xdr:from>
    <xdr:to>
      <xdr:col>10</xdr:col>
      <xdr:colOff>496057</xdr:colOff>
      <xdr:row>261</xdr:row>
      <xdr:rowOff>166472</xdr:rowOff>
    </xdr:to>
    <xdr:sp macro="" textlink="">
      <xdr:nvSpPr>
        <xdr:cNvPr id="139" name="Right Arrow 138"/>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262</xdr:row>
      <xdr:rowOff>26626</xdr:rowOff>
    </xdr:from>
    <xdr:to>
      <xdr:col>10</xdr:col>
      <xdr:colOff>498005</xdr:colOff>
      <xdr:row>262</xdr:row>
      <xdr:rowOff>157595</xdr:rowOff>
    </xdr:to>
    <xdr:sp macro="" textlink="">
      <xdr:nvSpPr>
        <xdr:cNvPr id="140" name="Right Arrow 139"/>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263</xdr:row>
      <xdr:rowOff>28575</xdr:rowOff>
    </xdr:from>
    <xdr:to>
      <xdr:col>10</xdr:col>
      <xdr:colOff>485883</xdr:colOff>
      <xdr:row>263</xdr:row>
      <xdr:rowOff>159544</xdr:rowOff>
    </xdr:to>
    <xdr:sp macro="" textlink="">
      <xdr:nvSpPr>
        <xdr:cNvPr id="141" name="Right Arrow 140"/>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264</xdr:row>
      <xdr:rowOff>16452</xdr:rowOff>
    </xdr:from>
    <xdr:to>
      <xdr:col>10</xdr:col>
      <xdr:colOff>494325</xdr:colOff>
      <xdr:row>264</xdr:row>
      <xdr:rowOff>147421</xdr:rowOff>
    </xdr:to>
    <xdr:sp macro="" textlink="">
      <xdr:nvSpPr>
        <xdr:cNvPr id="142" name="Right Arrow 141"/>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265</xdr:row>
      <xdr:rowOff>21648</xdr:rowOff>
    </xdr:from>
    <xdr:to>
      <xdr:col>10</xdr:col>
      <xdr:colOff>493568</xdr:colOff>
      <xdr:row>265</xdr:row>
      <xdr:rowOff>152617</xdr:rowOff>
    </xdr:to>
    <xdr:sp macro="" textlink="">
      <xdr:nvSpPr>
        <xdr:cNvPr id="143" name="Right Arrow 142"/>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268</xdr:row>
      <xdr:rowOff>30307</xdr:rowOff>
    </xdr:from>
    <xdr:to>
      <xdr:col>10</xdr:col>
      <xdr:colOff>484908</xdr:colOff>
      <xdr:row>268</xdr:row>
      <xdr:rowOff>161276</xdr:rowOff>
    </xdr:to>
    <xdr:sp macro="" textlink="">
      <xdr:nvSpPr>
        <xdr:cNvPr id="144" name="Right Arrow 143"/>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269</xdr:row>
      <xdr:rowOff>26843</xdr:rowOff>
    </xdr:from>
    <xdr:to>
      <xdr:col>10</xdr:col>
      <xdr:colOff>481445</xdr:colOff>
      <xdr:row>269</xdr:row>
      <xdr:rowOff>157812</xdr:rowOff>
    </xdr:to>
    <xdr:sp macro="" textlink="">
      <xdr:nvSpPr>
        <xdr:cNvPr id="145" name="Right Arrow 144"/>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270</xdr:row>
      <xdr:rowOff>32039</xdr:rowOff>
    </xdr:from>
    <xdr:to>
      <xdr:col>10</xdr:col>
      <xdr:colOff>489346</xdr:colOff>
      <xdr:row>270</xdr:row>
      <xdr:rowOff>163008</xdr:rowOff>
    </xdr:to>
    <xdr:sp macro="" textlink="">
      <xdr:nvSpPr>
        <xdr:cNvPr id="146" name="Right Arrow 145"/>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271</xdr:row>
      <xdr:rowOff>28034</xdr:rowOff>
    </xdr:from>
    <xdr:to>
      <xdr:col>10</xdr:col>
      <xdr:colOff>491836</xdr:colOff>
      <xdr:row>271</xdr:row>
      <xdr:rowOff>159003</xdr:rowOff>
    </xdr:to>
    <xdr:sp macro="" textlink="">
      <xdr:nvSpPr>
        <xdr:cNvPr id="147" name="Right Arrow 146"/>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272</xdr:row>
      <xdr:rowOff>45136</xdr:rowOff>
    </xdr:from>
    <xdr:to>
      <xdr:col>10</xdr:col>
      <xdr:colOff>488373</xdr:colOff>
      <xdr:row>272</xdr:row>
      <xdr:rowOff>176105</xdr:rowOff>
    </xdr:to>
    <xdr:sp macro="" textlink="">
      <xdr:nvSpPr>
        <xdr:cNvPr id="148" name="Right Arrow 147"/>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273</xdr:row>
      <xdr:rowOff>38966</xdr:rowOff>
    </xdr:from>
    <xdr:to>
      <xdr:col>10</xdr:col>
      <xdr:colOff>487615</xdr:colOff>
      <xdr:row>273</xdr:row>
      <xdr:rowOff>169935</xdr:rowOff>
    </xdr:to>
    <xdr:sp macro="" textlink="">
      <xdr:nvSpPr>
        <xdr:cNvPr id="149" name="Right Arrow 148"/>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274</xdr:row>
      <xdr:rowOff>35503</xdr:rowOff>
    </xdr:from>
    <xdr:to>
      <xdr:col>10</xdr:col>
      <xdr:colOff>496057</xdr:colOff>
      <xdr:row>274</xdr:row>
      <xdr:rowOff>166472</xdr:rowOff>
    </xdr:to>
    <xdr:sp macro="" textlink="">
      <xdr:nvSpPr>
        <xdr:cNvPr id="150" name="Right Arrow 149"/>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275</xdr:row>
      <xdr:rowOff>26626</xdr:rowOff>
    </xdr:from>
    <xdr:to>
      <xdr:col>10</xdr:col>
      <xdr:colOff>498005</xdr:colOff>
      <xdr:row>275</xdr:row>
      <xdr:rowOff>157595</xdr:rowOff>
    </xdr:to>
    <xdr:sp macro="" textlink="">
      <xdr:nvSpPr>
        <xdr:cNvPr id="151" name="Right Arrow 150"/>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276</xdr:row>
      <xdr:rowOff>28575</xdr:rowOff>
    </xdr:from>
    <xdr:to>
      <xdr:col>10</xdr:col>
      <xdr:colOff>485883</xdr:colOff>
      <xdr:row>276</xdr:row>
      <xdr:rowOff>159544</xdr:rowOff>
    </xdr:to>
    <xdr:sp macro="" textlink="">
      <xdr:nvSpPr>
        <xdr:cNvPr id="152" name="Right Arrow 151"/>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277</xdr:row>
      <xdr:rowOff>16452</xdr:rowOff>
    </xdr:from>
    <xdr:to>
      <xdr:col>10</xdr:col>
      <xdr:colOff>494325</xdr:colOff>
      <xdr:row>277</xdr:row>
      <xdr:rowOff>147421</xdr:rowOff>
    </xdr:to>
    <xdr:sp macro="" textlink="">
      <xdr:nvSpPr>
        <xdr:cNvPr id="153" name="Right Arrow 152"/>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278</xdr:row>
      <xdr:rowOff>21648</xdr:rowOff>
    </xdr:from>
    <xdr:to>
      <xdr:col>10</xdr:col>
      <xdr:colOff>493568</xdr:colOff>
      <xdr:row>278</xdr:row>
      <xdr:rowOff>152617</xdr:rowOff>
    </xdr:to>
    <xdr:sp macro="" textlink="">
      <xdr:nvSpPr>
        <xdr:cNvPr id="154" name="Right Arrow 153"/>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281</xdr:row>
      <xdr:rowOff>30307</xdr:rowOff>
    </xdr:from>
    <xdr:to>
      <xdr:col>10</xdr:col>
      <xdr:colOff>484908</xdr:colOff>
      <xdr:row>281</xdr:row>
      <xdr:rowOff>161276</xdr:rowOff>
    </xdr:to>
    <xdr:sp macro="" textlink="">
      <xdr:nvSpPr>
        <xdr:cNvPr id="155" name="Right Arrow 154"/>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282</xdr:row>
      <xdr:rowOff>26843</xdr:rowOff>
    </xdr:from>
    <xdr:to>
      <xdr:col>10</xdr:col>
      <xdr:colOff>481445</xdr:colOff>
      <xdr:row>282</xdr:row>
      <xdr:rowOff>157812</xdr:rowOff>
    </xdr:to>
    <xdr:sp macro="" textlink="">
      <xdr:nvSpPr>
        <xdr:cNvPr id="156" name="Right Arrow 155"/>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283</xdr:row>
      <xdr:rowOff>32039</xdr:rowOff>
    </xdr:from>
    <xdr:to>
      <xdr:col>10</xdr:col>
      <xdr:colOff>489346</xdr:colOff>
      <xdr:row>283</xdr:row>
      <xdr:rowOff>163008</xdr:rowOff>
    </xdr:to>
    <xdr:sp macro="" textlink="">
      <xdr:nvSpPr>
        <xdr:cNvPr id="157" name="Right Arrow 156"/>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284</xdr:row>
      <xdr:rowOff>28034</xdr:rowOff>
    </xdr:from>
    <xdr:to>
      <xdr:col>10</xdr:col>
      <xdr:colOff>491836</xdr:colOff>
      <xdr:row>284</xdr:row>
      <xdr:rowOff>159003</xdr:rowOff>
    </xdr:to>
    <xdr:sp macro="" textlink="">
      <xdr:nvSpPr>
        <xdr:cNvPr id="158" name="Right Arrow 157"/>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285</xdr:row>
      <xdr:rowOff>45136</xdr:rowOff>
    </xdr:from>
    <xdr:to>
      <xdr:col>10</xdr:col>
      <xdr:colOff>488373</xdr:colOff>
      <xdr:row>285</xdr:row>
      <xdr:rowOff>176105</xdr:rowOff>
    </xdr:to>
    <xdr:sp macro="" textlink="">
      <xdr:nvSpPr>
        <xdr:cNvPr id="159" name="Right Arrow 158"/>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286</xdr:row>
      <xdr:rowOff>38966</xdr:rowOff>
    </xdr:from>
    <xdr:to>
      <xdr:col>10</xdr:col>
      <xdr:colOff>487615</xdr:colOff>
      <xdr:row>286</xdr:row>
      <xdr:rowOff>169935</xdr:rowOff>
    </xdr:to>
    <xdr:sp macro="" textlink="">
      <xdr:nvSpPr>
        <xdr:cNvPr id="160" name="Right Arrow 159"/>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287</xdr:row>
      <xdr:rowOff>35503</xdr:rowOff>
    </xdr:from>
    <xdr:to>
      <xdr:col>10</xdr:col>
      <xdr:colOff>496057</xdr:colOff>
      <xdr:row>287</xdr:row>
      <xdr:rowOff>166472</xdr:rowOff>
    </xdr:to>
    <xdr:sp macro="" textlink="">
      <xdr:nvSpPr>
        <xdr:cNvPr id="161" name="Right Arrow 160"/>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288</xdr:row>
      <xdr:rowOff>26626</xdr:rowOff>
    </xdr:from>
    <xdr:to>
      <xdr:col>10</xdr:col>
      <xdr:colOff>498005</xdr:colOff>
      <xdr:row>288</xdr:row>
      <xdr:rowOff>157595</xdr:rowOff>
    </xdr:to>
    <xdr:sp macro="" textlink="">
      <xdr:nvSpPr>
        <xdr:cNvPr id="162" name="Right Arrow 161"/>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289</xdr:row>
      <xdr:rowOff>28575</xdr:rowOff>
    </xdr:from>
    <xdr:to>
      <xdr:col>10</xdr:col>
      <xdr:colOff>485883</xdr:colOff>
      <xdr:row>289</xdr:row>
      <xdr:rowOff>159544</xdr:rowOff>
    </xdr:to>
    <xdr:sp macro="" textlink="">
      <xdr:nvSpPr>
        <xdr:cNvPr id="163" name="Right Arrow 162"/>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290</xdr:row>
      <xdr:rowOff>16452</xdr:rowOff>
    </xdr:from>
    <xdr:to>
      <xdr:col>10</xdr:col>
      <xdr:colOff>494325</xdr:colOff>
      <xdr:row>290</xdr:row>
      <xdr:rowOff>147421</xdr:rowOff>
    </xdr:to>
    <xdr:sp macro="" textlink="">
      <xdr:nvSpPr>
        <xdr:cNvPr id="164" name="Right Arrow 163"/>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291</xdr:row>
      <xdr:rowOff>21648</xdr:rowOff>
    </xdr:from>
    <xdr:to>
      <xdr:col>10</xdr:col>
      <xdr:colOff>493568</xdr:colOff>
      <xdr:row>291</xdr:row>
      <xdr:rowOff>152617</xdr:rowOff>
    </xdr:to>
    <xdr:sp macro="" textlink="">
      <xdr:nvSpPr>
        <xdr:cNvPr id="165" name="Right Arrow 164"/>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294</xdr:row>
      <xdr:rowOff>30307</xdr:rowOff>
    </xdr:from>
    <xdr:to>
      <xdr:col>10</xdr:col>
      <xdr:colOff>484908</xdr:colOff>
      <xdr:row>294</xdr:row>
      <xdr:rowOff>161276</xdr:rowOff>
    </xdr:to>
    <xdr:sp macro="" textlink="">
      <xdr:nvSpPr>
        <xdr:cNvPr id="166" name="Right Arrow 165"/>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295</xdr:row>
      <xdr:rowOff>26843</xdr:rowOff>
    </xdr:from>
    <xdr:to>
      <xdr:col>10</xdr:col>
      <xdr:colOff>481445</xdr:colOff>
      <xdr:row>295</xdr:row>
      <xdr:rowOff>157812</xdr:rowOff>
    </xdr:to>
    <xdr:sp macro="" textlink="">
      <xdr:nvSpPr>
        <xdr:cNvPr id="167" name="Right Arrow 166"/>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296</xdr:row>
      <xdr:rowOff>32039</xdr:rowOff>
    </xdr:from>
    <xdr:to>
      <xdr:col>10</xdr:col>
      <xdr:colOff>489346</xdr:colOff>
      <xdr:row>296</xdr:row>
      <xdr:rowOff>163008</xdr:rowOff>
    </xdr:to>
    <xdr:sp macro="" textlink="">
      <xdr:nvSpPr>
        <xdr:cNvPr id="168" name="Right Arrow 167"/>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297</xdr:row>
      <xdr:rowOff>28034</xdr:rowOff>
    </xdr:from>
    <xdr:to>
      <xdr:col>10</xdr:col>
      <xdr:colOff>491836</xdr:colOff>
      <xdr:row>297</xdr:row>
      <xdr:rowOff>159003</xdr:rowOff>
    </xdr:to>
    <xdr:sp macro="" textlink="">
      <xdr:nvSpPr>
        <xdr:cNvPr id="169" name="Right Arrow 168"/>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298</xdr:row>
      <xdr:rowOff>45136</xdr:rowOff>
    </xdr:from>
    <xdr:to>
      <xdr:col>10</xdr:col>
      <xdr:colOff>488373</xdr:colOff>
      <xdr:row>298</xdr:row>
      <xdr:rowOff>176105</xdr:rowOff>
    </xdr:to>
    <xdr:sp macro="" textlink="">
      <xdr:nvSpPr>
        <xdr:cNvPr id="170" name="Right Arrow 169"/>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299</xdr:row>
      <xdr:rowOff>38966</xdr:rowOff>
    </xdr:from>
    <xdr:to>
      <xdr:col>10</xdr:col>
      <xdr:colOff>487615</xdr:colOff>
      <xdr:row>299</xdr:row>
      <xdr:rowOff>169935</xdr:rowOff>
    </xdr:to>
    <xdr:sp macro="" textlink="">
      <xdr:nvSpPr>
        <xdr:cNvPr id="171" name="Right Arrow 170"/>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300</xdr:row>
      <xdr:rowOff>35503</xdr:rowOff>
    </xdr:from>
    <xdr:to>
      <xdr:col>10</xdr:col>
      <xdr:colOff>496057</xdr:colOff>
      <xdr:row>300</xdr:row>
      <xdr:rowOff>166472</xdr:rowOff>
    </xdr:to>
    <xdr:sp macro="" textlink="">
      <xdr:nvSpPr>
        <xdr:cNvPr id="172" name="Right Arrow 171"/>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301</xdr:row>
      <xdr:rowOff>26626</xdr:rowOff>
    </xdr:from>
    <xdr:to>
      <xdr:col>10</xdr:col>
      <xdr:colOff>498005</xdr:colOff>
      <xdr:row>301</xdr:row>
      <xdr:rowOff>157595</xdr:rowOff>
    </xdr:to>
    <xdr:sp macro="" textlink="">
      <xdr:nvSpPr>
        <xdr:cNvPr id="173" name="Right Arrow 172"/>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302</xdr:row>
      <xdr:rowOff>28575</xdr:rowOff>
    </xdr:from>
    <xdr:to>
      <xdr:col>10</xdr:col>
      <xdr:colOff>485883</xdr:colOff>
      <xdr:row>302</xdr:row>
      <xdr:rowOff>159544</xdr:rowOff>
    </xdr:to>
    <xdr:sp macro="" textlink="">
      <xdr:nvSpPr>
        <xdr:cNvPr id="174" name="Right Arrow 173"/>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303</xdr:row>
      <xdr:rowOff>16452</xdr:rowOff>
    </xdr:from>
    <xdr:to>
      <xdr:col>10</xdr:col>
      <xdr:colOff>494325</xdr:colOff>
      <xdr:row>303</xdr:row>
      <xdr:rowOff>147421</xdr:rowOff>
    </xdr:to>
    <xdr:sp macro="" textlink="">
      <xdr:nvSpPr>
        <xdr:cNvPr id="175" name="Right Arrow 174"/>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304</xdr:row>
      <xdr:rowOff>21648</xdr:rowOff>
    </xdr:from>
    <xdr:to>
      <xdr:col>10</xdr:col>
      <xdr:colOff>493568</xdr:colOff>
      <xdr:row>304</xdr:row>
      <xdr:rowOff>152617</xdr:rowOff>
    </xdr:to>
    <xdr:sp macro="" textlink="">
      <xdr:nvSpPr>
        <xdr:cNvPr id="176" name="Right Arrow 175"/>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307</xdr:row>
      <xdr:rowOff>30307</xdr:rowOff>
    </xdr:from>
    <xdr:to>
      <xdr:col>10</xdr:col>
      <xdr:colOff>484908</xdr:colOff>
      <xdr:row>307</xdr:row>
      <xdr:rowOff>161276</xdr:rowOff>
    </xdr:to>
    <xdr:sp macro="" textlink="">
      <xdr:nvSpPr>
        <xdr:cNvPr id="177" name="Right Arrow 176"/>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308</xdr:row>
      <xdr:rowOff>26843</xdr:rowOff>
    </xdr:from>
    <xdr:to>
      <xdr:col>10</xdr:col>
      <xdr:colOff>481445</xdr:colOff>
      <xdr:row>308</xdr:row>
      <xdr:rowOff>157812</xdr:rowOff>
    </xdr:to>
    <xdr:sp macro="" textlink="">
      <xdr:nvSpPr>
        <xdr:cNvPr id="178" name="Right Arrow 177"/>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309</xdr:row>
      <xdr:rowOff>32039</xdr:rowOff>
    </xdr:from>
    <xdr:to>
      <xdr:col>10</xdr:col>
      <xdr:colOff>489346</xdr:colOff>
      <xdr:row>309</xdr:row>
      <xdr:rowOff>163008</xdr:rowOff>
    </xdr:to>
    <xdr:sp macro="" textlink="">
      <xdr:nvSpPr>
        <xdr:cNvPr id="179" name="Right Arrow 178"/>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310</xdr:row>
      <xdr:rowOff>28034</xdr:rowOff>
    </xdr:from>
    <xdr:to>
      <xdr:col>10</xdr:col>
      <xdr:colOff>491836</xdr:colOff>
      <xdr:row>310</xdr:row>
      <xdr:rowOff>159003</xdr:rowOff>
    </xdr:to>
    <xdr:sp macro="" textlink="">
      <xdr:nvSpPr>
        <xdr:cNvPr id="180" name="Right Arrow 179"/>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311</xdr:row>
      <xdr:rowOff>45136</xdr:rowOff>
    </xdr:from>
    <xdr:to>
      <xdr:col>10</xdr:col>
      <xdr:colOff>488373</xdr:colOff>
      <xdr:row>311</xdr:row>
      <xdr:rowOff>176105</xdr:rowOff>
    </xdr:to>
    <xdr:sp macro="" textlink="">
      <xdr:nvSpPr>
        <xdr:cNvPr id="181" name="Right Arrow 180"/>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312</xdr:row>
      <xdr:rowOff>38966</xdr:rowOff>
    </xdr:from>
    <xdr:to>
      <xdr:col>10</xdr:col>
      <xdr:colOff>487615</xdr:colOff>
      <xdr:row>312</xdr:row>
      <xdr:rowOff>169935</xdr:rowOff>
    </xdr:to>
    <xdr:sp macro="" textlink="">
      <xdr:nvSpPr>
        <xdr:cNvPr id="182" name="Right Arrow 181"/>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313</xdr:row>
      <xdr:rowOff>35503</xdr:rowOff>
    </xdr:from>
    <xdr:to>
      <xdr:col>10</xdr:col>
      <xdr:colOff>496057</xdr:colOff>
      <xdr:row>313</xdr:row>
      <xdr:rowOff>166472</xdr:rowOff>
    </xdr:to>
    <xdr:sp macro="" textlink="">
      <xdr:nvSpPr>
        <xdr:cNvPr id="183" name="Right Arrow 182"/>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314</xdr:row>
      <xdr:rowOff>26626</xdr:rowOff>
    </xdr:from>
    <xdr:to>
      <xdr:col>10</xdr:col>
      <xdr:colOff>498005</xdr:colOff>
      <xdr:row>314</xdr:row>
      <xdr:rowOff>157595</xdr:rowOff>
    </xdr:to>
    <xdr:sp macro="" textlink="">
      <xdr:nvSpPr>
        <xdr:cNvPr id="184" name="Right Arrow 183"/>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315</xdr:row>
      <xdr:rowOff>28575</xdr:rowOff>
    </xdr:from>
    <xdr:to>
      <xdr:col>10</xdr:col>
      <xdr:colOff>485883</xdr:colOff>
      <xdr:row>315</xdr:row>
      <xdr:rowOff>159544</xdr:rowOff>
    </xdr:to>
    <xdr:sp macro="" textlink="">
      <xdr:nvSpPr>
        <xdr:cNvPr id="185" name="Right Arrow 184"/>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316</xdr:row>
      <xdr:rowOff>16452</xdr:rowOff>
    </xdr:from>
    <xdr:to>
      <xdr:col>10</xdr:col>
      <xdr:colOff>494325</xdr:colOff>
      <xdr:row>316</xdr:row>
      <xdr:rowOff>147421</xdr:rowOff>
    </xdr:to>
    <xdr:sp macro="" textlink="">
      <xdr:nvSpPr>
        <xdr:cNvPr id="186" name="Right Arrow 185"/>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317</xdr:row>
      <xdr:rowOff>21648</xdr:rowOff>
    </xdr:from>
    <xdr:to>
      <xdr:col>10</xdr:col>
      <xdr:colOff>493568</xdr:colOff>
      <xdr:row>317</xdr:row>
      <xdr:rowOff>152617</xdr:rowOff>
    </xdr:to>
    <xdr:sp macro="" textlink="">
      <xdr:nvSpPr>
        <xdr:cNvPr id="187" name="Right Arrow 186"/>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320</xdr:row>
      <xdr:rowOff>30307</xdr:rowOff>
    </xdr:from>
    <xdr:to>
      <xdr:col>10</xdr:col>
      <xdr:colOff>484908</xdr:colOff>
      <xdr:row>320</xdr:row>
      <xdr:rowOff>161276</xdr:rowOff>
    </xdr:to>
    <xdr:sp macro="" textlink="">
      <xdr:nvSpPr>
        <xdr:cNvPr id="188" name="Right Arrow 187"/>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321</xdr:row>
      <xdr:rowOff>26843</xdr:rowOff>
    </xdr:from>
    <xdr:to>
      <xdr:col>10</xdr:col>
      <xdr:colOff>481445</xdr:colOff>
      <xdr:row>321</xdr:row>
      <xdr:rowOff>157812</xdr:rowOff>
    </xdr:to>
    <xdr:sp macro="" textlink="">
      <xdr:nvSpPr>
        <xdr:cNvPr id="189" name="Right Arrow 188"/>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322</xdr:row>
      <xdr:rowOff>32039</xdr:rowOff>
    </xdr:from>
    <xdr:to>
      <xdr:col>10</xdr:col>
      <xdr:colOff>489346</xdr:colOff>
      <xdr:row>322</xdr:row>
      <xdr:rowOff>163008</xdr:rowOff>
    </xdr:to>
    <xdr:sp macro="" textlink="">
      <xdr:nvSpPr>
        <xdr:cNvPr id="190" name="Right Arrow 189"/>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323</xdr:row>
      <xdr:rowOff>28034</xdr:rowOff>
    </xdr:from>
    <xdr:to>
      <xdr:col>10</xdr:col>
      <xdr:colOff>491836</xdr:colOff>
      <xdr:row>323</xdr:row>
      <xdr:rowOff>159003</xdr:rowOff>
    </xdr:to>
    <xdr:sp macro="" textlink="">
      <xdr:nvSpPr>
        <xdr:cNvPr id="191" name="Right Arrow 190"/>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324</xdr:row>
      <xdr:rowOff>45136</xdr:rowOff>
    </xdr:from>
    <xdr:to>
      <xdr:col>10</xdr:col>
      <xdr:colOff>488373</xdr:colOff>
      <xdr:row>324</xdr:row>
      <xdr:rowOff>176105</xdr:rowOff>
    </xdr:to>
    <xdr:sp macro="" textlink="">
      <xdr:nvSpPr>
        <xdr:cNvPr id="192" name="Right Arrow 191"/>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325</xdr:row>
      <xdr:rowOff>38966</xdr:rowOff>
    </xdr:from>
    <xdr:to>
      <xdr:col>10</xdr:col>
      <xdr:colOff>487615</xdr:colOff>
      <xdr:row>325</xdr:row>
      <xdr:rowOff>169935</xdr:rowOff>
    </xdr:to>
    <xdr:sp macro="" textlink="">
      <xdr:nvSpPr>
        <xdr:cNvPr id="193" name="Right Arrow 192"/>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326</xdr:row>
      <xdr:rowOff>35503</xdr:rowOff>
    </xdr:from>
    <xdr:to>
      <xdr:col>10</xdr:col>
      <xdr:colOff>496057</xdr:colOff>
      <xdr:row>326</xdr:row>
      <xdr:rowOff>166472</xdr:rowOff>
    </xdr:to>
    <xdr:sp macro="" textlink="">
      <xdr:nvSpPr>
        <xdr:cNvPr id="194" name="Right Arrow 193"/>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327</xdr:row>
      <xdr:rowOff>26626</xdr:rowOff>
    </xdr:from>
    <xdr:to>
      <xdr:col>10</xdr:col>
      <xdr:colOff>498005</xdr:colOff>
      <xdr:row>327</xdr:row>
      <xdr:rowOff>157595</xdr:rowOff>
    </xdr:to>
    <xdr:sp macro="" textlink="">
      <xdr:nvSpPr>
        <xdr:cNvPr id="195" name="Right Arrow 194"/>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328</xdr:row>
      <xdr:rowOff>28575</xdr:rowOff>
    </xdr:from>
    <xdr:to>
      <xdr:col>10</xdr:col>
      <xdr:colOff>485883</xdr:colOff>
      <xdr:row>328</xdr:row>
      <xdr:rowOff>159544</xdr:rowOff>
    </xdr:to>
    <xdr:sp macro="" textlink="">
      <xdr:nvSpPr>
        <xdr:cNvPr id="196" name="Right Arrow 195"/>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329</xdr:row>
      <xdr:rowOff>16452</xdr:rowOff>
    </xdr:from>
    <xdr:to>
      <xdr:col>10</xdr:col>
      <xdr:colOff>494325</xdr:colOff>
      <xdr:row>329</xdr:row>
      <xdr:rowOff>147421</xdr:rowOff>
    </xdr:to>
    <xdr:sp macro="" textlink="">
      <xdr:nvSpPr>
        <xdr:cNvPr id="197" name="Right Arrow 196"/>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330</xdr:row>
      <xdr:rowOff>21648</xdr:rowOff>
    </xdr:from>
    <xdr:to>
      <xdr:col>10</xdr:col>
      <xdr:colOff>493568</xdr:colOff>
      <xdr:row>330</xdr:row>
      <xdr:rowOff>152617</xdr:rowOff>
    </xdr:to>
    <xdr:sp macro="" textlink="">
      <xdr:nvSpPr>
        <xdr:cNvPr id="198" name="Right Arrow 197"/>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333</xdr:row>
      <xdr:rowOff>30307</xdr:rowOff>
    </xdr:from>
    <xdr:to>
      <xdr:col>10</xdr:col>
      <xdr:colOff>484908</xdr:colOff>
      <xdr:row>333</xdr:row>
      <xdr:rowOff>161276</xdr:rowOff>
    </xdr:to>
    <xdr:sp macro="" textlink="">
      <xdr:nvSpPr>
        <xdr:cNvPr id="199" name="Right Arrow 198"/>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334</xdr:row>
      <xdr:rowOff>26843</xdr:rowOff>
    </xdr:from>
    <xdr:to>
      <xdr:col>10</xdr:col>
      <xdr:colOff>481445</xdr:colOff>
      <xdr:row>334</xdr:row>
      <xdr:rowOff>157812</xdr:rowOff>
    </xdr:to>
    <xdr:sp macro="" textlink="">
      <xdr:nvSpPr>
        <xdr:cNvPr id="200" name="Right Arrow 199"/>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335</xdr:row>
      <xdr:rowOff>32039</xdr:rowOff>
    </xdr:from>
    <xdr:to>
      <xdr:col>10</xdr:col>
      <xdr:colOff>489346</xdr:colOff>
      <xdr:row>335</xdr:row>
      <xdr:rowOff>163008</xdr:rowOff>
    </xdr:to>
    <xdr:sp macro="" textlink="">
      <xdr:nvSpPr>
        <xdr:cNvPr id="201" name="Right Arrow 200"/>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336</xdr:row>
      <xdr:rowOff>28034</xdr:rowOff>
    </xdr:from>
    <xdr:to>
      <xdr:col>10</xdr:col>
      <xdr:colOff>491836</xdr:colOff>
      <xdr:row>336</xdr:row>
      <xdr:rowOff>159003</xdr:rowOff>
    </xdr:to>
    <xdr:sp macro="" textlink="">
      <xdr:nvSpPr>
        <xdr:cNvPr id="202" name="Right Arrow 201"/>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337</xdr:row>
      <xdr:rowOff>45136</xdr:rowOff>
    </xdr:from>
    <xdr:to>
      <xdr:col>10</xdr:col>
      <xdr:colOff>488373</xdr:colOff>
      <xdr:row>337</xdr:row>
      <xdr:rowOff>176105</xdr:rowOff>
    </xdr:to>
    <xdr:sp macro="" textlink="">
      <xdr:nvSpPr>
        <xdr:cNvPr id="203" name="Right Arrow 202"/>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338</xdr:row>
      <xdr:rowOff>38966</xdr:rowOff>
    </xdr:from>
    <xdr:to>
      <xdr:col>10</xdr:col>
      <xdr:colOff>487615</xdr:colOff>
      <xdr:row>338</xdr:row>
      <xdr:rowOff>169935</xdr:rowOff>
    </xdr:to>
    <xdr:sp macro="" textlink="">
      <xdr:nvSpPr>
        <xdr:cNvPr id="204" name="Right Arrow 203"/>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339</xdr:row>
      <xdr:rowOff>35503</xdr:rowOff>
    </xdr:from>
    <xdr:to>
      <xdr:col>10</xdr:col>
      <xdr:colOff>496057</xdr:colOff>
      <xdr:row>339</xdr:row>
      <xdr:rowOff>166472</xdr:rowOff>
    </xdr:to>
    <xdr:sp macro="" textlink="">
      <xdr:nvSpPr>
        <xdr:cNvPr id="205" name="Right Arrow 204"/>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340</xdr:row>
      <xdr:rowOff>26626</xdr:rowOff>
    </xdr:from>
    <xdr:to>
      <xdr:col>10</xdr:col>
      <xdr:colOff>498005</xdr:colOff>
      <xdr:row>340</xdr:row>
      <xdr:rowOff>157595</xdr:rowOff>
    </xdr:to>
    <xdr:sp macro="" textlink="">
      <xdr:nvSpPr>
        <xdr:cNvPr id="206" name="Right Arrow 205"/>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341</xdr:row>
      <xdr:rowOff>28575</xdr:rowOff>
    </xdr:from>
    <xdr:to>
      <xdr:col>10</xdr:col>
      <xdr:colOff>485883</xdr:colOff>
      <xdr:row>341</xdr:row>
      <xdr:rowOff>159544</xdr:rowOff>
    </xdr:to>
    <xdr:sp macro="" textlink="">
      <xdr:nvSpPr>
        <xdr:cNvPr id="207" name="Right Arrow 206"/>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342</xdr:row>
      <xdr:rowOff>16452</xdr:rowOff>
    </xdr:from>
    <xdr:to>
      <xdr:col>10</xdr:col>
      <xdr:colOff>494325</xdr:colOff>
      <xdr:row>342</xdr:row>
      <xdr:rowOff>147421</xdr:rowOff>
    </xdr:to>
    <xdr:sp macro="" textlink="">
      <xdr:nvSpPr>
        <xdr:cNvPr id="208" name="Right Arrow 207"/>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343</xdr:row>
      <xdr:rowOff>21648</xdr:rowOff>
    </xdr:from>
    <xdr:to>
      <xdr:col>10</xdr:col>
      <xdr:colOff>493568</xdr:colOff>
      <xdr:row>343</xdr:row>
      <xdr:rowOff>152617</xdr:rowOff>
    </xdr:to>
    <xdr:sp macro="" textlink="">
      <xdr:nvSpPr>
        <xdr:cNvPr id="209" name="Right Arrow 208"/>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346</xdr:row>
      <xdr:rowOff>30307</xdr:rowOff>
    </xdr:from>
    <xdr:to>
      <xdr:col>10</xdr:col>
      <xdr:colOff>484908</xdr:colOff>
      <xdr:row>346</xdr:row>
      <xdr:rowOff>161276</xdr:rowOff>
    </xdr:to>
    <xdr:sp macro="" textlink="">
      <xdr:nvSpPr>
        <xdr:cNvPr id="210" name="Right Arrow 209"/>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347</xdr:row>
      <xdr:rowOff>26843</xdr:rowOff>
    </xdr:from>
    <xdr:to>
      <xdr:col>10</xdr:col>
      <xdr:colOff>481445</xdr:colOff>
      <xdr:row>347</xdr:row>
      <xdr:rowOff>157812</xdr:rowOff>
    </xdr:to>
    <xdr:sp macro="" textlink="">
      <xdr:nvSpPr>
        <xdr:cNvPr id="211" name="Right Arrow 210"/>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348</xdr:row>
      <xdr:rowOff>32039</xdr:rowOff>
    </xdr:from>
    <xdr:to>
      <xdr:col>10</xdr:col>
      <xdr:colOff>489346</xdr:colOff>
      <xdr:row>348</xdr:row>
      <xdr:rowOff>163008</xdr:rowOff>
    </xdr:to>
    <xdr:sp macro="" textlink="">
      <xdr:nvSpPr>
        <xdr:cNvPr id="212" name="Right Arrow 211"/>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349</xdr:row>
      <xdr:rowOff>28034</xdr:rowOff>
    </xdr:from>
    <xdr:to>
      <xdr:col>10</xdr:col>
      <xdr:colOff>491836</xdr:colOff>
      <xdr:row>349</xdr:row>
      <xdr:rowOff>159003</xdr:rowOff>
    </xdr:to>
    <xdr:sp macro="" textlink="">
      <xdr:nvSpPr>
        <xdr:cNvPr id="213" name="Right Arrow 212"/>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350</xdr:row>
      <xdr:rowOff>45136</xdr:rowOff>
    </xdr:from>
    <xdr:to>
      <xdr:col>10</xdr:col>
      <xdr:colOff>488373</xdr:colOff>
      <xdr:row>350</xdr:row>
      <xdr:rowOff>176105</xdr:rowOff>
    </xdr:to>
    <xdr:sp macro="" textlink="">
      <xdr:nvSpPr>
        <xdr:cNvPr id="214" name="Right Arrow 213"/>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351</xdr:row>
      <xdr:rowOff>38966</xdr:rowOff>
    </xdr:from>
    <xdr:to>
      <xdr:col>10</xdr:col>
      <xdr:colOff>487615</xdr:colOff>
      <xdr:row>351</xdr:row>
      <xdr:rowOff>169935</xdr:rowOff>
    </xdr:to>
    <xdr:sp macro="" textlink="">
      <xdr:nvSpPr>
        <xdr:cNvPr id="215" name="Right Arrow 214"/>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352</xdr:row>
      <xdr:rowOff>35503</xdr:rowOff>
    </xdr:from>
    <xdr:to>
      <xdr:col>10</xdr:col>
      <xdr:colOff>496057</xdr:colOff>
      <xdr:row>352</xdr:row>
      <xdr:rowOff>166472</xdr:rowOff>
    </xdr:to>
    <xdr:sp macro="" textlink="">
      <xdr:nvSpPr>
        <xdr:cNvPr id="216" name="Right Arrow 215"/>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353</xdr:row>
      <xdr:rowOff>26626</xdr:rowOff>
    </xdr:from>
    <xdr:to>
      <xdr:col>10</xdr:col>
      <xdr:colOff>498005</xdr:colOff>
      <xdr:row>353</xdr:row>
      <xdr:rowOff>157595</xdr:rowOff>
    </xdr:to>
    <xdr:sp macro="" textlink="">
      <xdr:nvSpPr>
        <xdr:cNvPr id="217" name="Right Arrow 216"/>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354</xdr:row>
      <xdr:rowOff>28575</xdr:rowOff>
    </xdr:from>
    <xdr:to>
      <xdr:col>10</xdr:col>
      <xdr:colOff>485883</xdr:colOff>
      <xdr:row>354</xdr:row>
      <xdr:rowOff>159544</xdr:rowOff>
    </xdr:to>
    <xdr:sp macro="" textlink="">
      <xdr:nvSpPr>
        <xdr:cNvPr id="218" name="Right Arrow 217"/>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355</xdr:row>
      <xdr:rowOff>16452</xdr:rowOff>
    </xdr:from>
    <xdr:to>
      <xdr:col>10</xdr:col>
      <xdr:colOff>494325</xdr:colOff>
      <xdr:row>355</xdr:row>
      <xdr:rowOff>147421</xdr:rowOff>
    </xdr:to>
    <xdr:sp macro="" textlink="">
      <xdr:nvSpPr>
        <xdr:cNvPr id="219" name="Right Arrow 218"/>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356</xdr:row>
      <xdr:rowOff>21648</xdr:rowOff>
    </xdr:from>
    <xdr:to>
      <xdr:col>10</xdr:col>
      <xdr:colOff>493568</xdr:colOff>
      <xdr:row>356</xdr:row>
      <xdr:rowOff>152617</xdr:rowOff>
    </xdr:to>
    <xdr:sp macro="" textlink="">
      <xdr:nvSpPr>
        <xdr:cNvPr id="220" name="Right Arrow 219"/>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359</xdr:row>
      <xdr:rowOff>30307</xdr:rowOff>
    </xdr:from>
    <xdr:to>
      <xdr:col>10</xdr:col>
      <xdr:colOff>484908</xdr:colOff>
      <xdr:row>359</xdr:row>
      <xdr:rowOff>161276</xdr:rowOff>
    </xdr:to>
    <xdr:sp macro="" textlink="">
      <xdr:nvSpPr>
        <xdr:cNvPr id="221" name="Right Arrow 220"/>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360</xdr:row>
      <xdr:rowOff>26843</xdr:rowOff>
    </xdr:from>
    <xdr:to>
      <xdr:col>10</xdr:col>
      <xdr:colOff>481445</xdr:colOff>
      <xdr:row>360</xdr:row>
      <xdr:rowOff>157812</xdr:rowOff>
    </xdr:to>
    <xdr:sp macro="" textlink="">
      <xdr:nvSpPr>
        <xdr:cNvPr id="222" name="Right Arrow 221"/>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361</xdr:row>
      <xdr:rowOff>32039</xdr:rowOff>
    </xdr:from>
    <xdr:to>
      <xdr:col>10</xdr:col>
      <xdr:colOff>489346</xdr:colOff>
      <xdr:row>361</xdr:row>
      <xdr:rowOff>163008</xdr:rowOff>
    </xdr:to>
    <xdr:sp macro="" textlink="">
      <xdr:nvSpPr>
        <xdr:cNvPr id="223" name="Right Arrow 222"/>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362</xdr:row>
      <xdr:rowOff>28034</xdr:rowOff>
    </xdr:from>
    <xdr:to>
      <xdr:col>10</xdr:col>
      <xdr:colOff>491836</xdr:colOff>
      <xdr:row>362</xdr:row>
      <xdr:rowOff>159003</xdr:rowOff>
    </xdr:to>
    <xdr:sp macro="" textlink="">
      <xdr:nvSpPr>
        <xdr:cNvPr id="224" name="Right Arrow 223"/>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363</xdr:row>
      <xdr:rowOff>45136</xdr:rowOff>
    </xdr:from>
    <xdr:to>
      <xdr:col>10</xdr:col>
      <xdr:colOff>488373</xdr:colOff>
      <xdr:row>363</xdr:row>
      <xdr:rowOff>176105</xdr:rowOff>
    </xdr:to>
    <xdr:sp macro="" textlink="">
      <xdr:nvSpPr>
        <xdr:cNvPr id="225" name="Right Arrow 224"/>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364</xdr:row>
      <xdr:rowOff>38966</xdr:rowOff>
    </xdr:from>
    <xdr:to>
      <xdr:col>10</xdr:col>
      <xdr:colOff>487615</xdr:colOff>
      <xdr:row>364</xdr:row>
      <xdr:rowOff>169935</xdr:rowOff>
    </xdr:to>
    <xdr:sp macro="" textlink="">
      <xdr:nvSpPr>
        <xdr:cNvPr id="226" name="Right Arrow 225"/>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365</xdr:row>
      <xdr:rowOff>35503</xdr:rowOff>
    </xdr:from>
    <xdr:to>
      <xdr:col>10</xdr:col>
      <xdr:colOff>496057</xdr:colOff>
      <xdr:row>365</xdr:row>
      <xdr:rowOff>166472</xdr:rowOff>
    </xdr:to>
    <xdr:sp macro="" textlink="">
      <xdr:nvSpPr>
        <xdr:cNvPr id="227" name="Right Arrow 226"/>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366</xdr:row>
      <xdr:rowOff>26626</xdr:rowOff>
    </xdr:from>
    <xdr:to>
      <xdr:col>10</xdr:col>
      <xdr:colOff>498005</xdr:colOff>
      <xdr:row>366</xdr:row>
      <xdr:rowOff>157595</xdr:rowOff>
    </xdr:to>
    <xdr:sp macro="" textlink="">
      <xdr:nvSpPr>
        <xdr:cNvPr id="228" name="Right Arrow 227"/>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367</xdr:row>
      <xdr:rowOff>28575</xdr:rowOff>
    </xdr:from>
    <xdr:to>
      <xdr:col>10</xdr:col>
      <xdr:colOff>485883</xdr:colOff>
      <xdr:row>367</xdr:row>
      <xdr:rowOff>159544</xdr:rowOff>
    </xdr:to>
    <xdr:sp macro="" textlink="">
      <xdr:nvSpPr>
        <xdr:cNvPr id="229" name="Right Arrow 228"/>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368</xdr:row>
      <xdr:rowOff>16452</xdr:rowOff>
    </xdr:from>
    <xdr:to>
      <xdr:col>10</xdr:col>
      <xdr:colOff>494325</xdr:colOff>
      <xdr:row>368</xdr:row>
      <xdr:rowOff>147421</xdr:rowOff>
    </xdr:to>
    <xdr:sp macro="" textlink="">
      <xdr:nvSpPr>
        <xdr:cNvPr id="230" name="Right Arrow 229"/>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369</xdr:row>
      <xdr:rowOff>21648</xdr:rowOff>
    </xdr:from>
    <xdr:to>
      <xdr:col>10</xdr:col>
      <xdr:colOff>493568</xdr:colOff>
      <xdr:row>369</xdr:row>
      <xdr:rowOff>152617</xdr:rowOff>
    </xdr:to>
    <xdr:sp macro="" textlink="">
      <xdr:nvSpPr>
        <xdr:cNvPr id="231" name="Right Arrow 230"/>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372</xdr:row>
      <xdr:rowOff>30307</xdr:rowOff>
    </xdr:from>
    <xdr:to>
      <xdr:col>10</xdr:col>
      <xdr:colOff>484908</xdr:colOff>
      <xdr:row>372</xdr:row>
      <xdr:rowOff>161276</xdr:rowOff>
    </xdr:to>
    <xdr:sp macro="" textlink="">
      <xdr:nvSpPr>
        <xdr:cNvPr id="232" name="Right Arrow 231"/>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373</xdr:row>
      <xdr:rowOff>26843</xdr:rowOff>
    </xdr:from>
    <xdr:to>
      <xdr:col>10</xdr:col>
      <xdr:colOff>481445</xdr:colOff>
      <xdr:row>373</xdr:row>
      <xdr:rowOff>157812</xdr:rowOff>
    </xdr:to>
    <xdr:sp macro="" textlink="">
      <xdr:nvSpPr>
        <xdr:cNvPr id="233" name="Right Arrow 232"/>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374</xdr:row>
      <xdr:rowOff>32039</xdr:rowOff>
    </xdr:from>
    <xdr:to>
      <xdr:col>10</xdr:col>
      <xdr:colOff>489346</xdr:colOff>
      <xdr:row>374</xdr:row>
      <xdr:rowOff>163008</xdr:rowOff>
    </xdr:to>
    <xdr:sp macro="" textlink="">
      <xdr:nvSpPr>
        <xdr:cNvPr id="234" name="Right Arrow 233"/>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375</xdr:row>
      <xdr:rowOff>28034</xdr:rowOff>
    </xdr:from>
    <xdr:to>
      <xdr:col>10</xdr:col>
      <xdr:colOff>491836</xdr:colOff>
      <xdr:row>375</xdr:row>
      <xdr:rowOff>159003</xdr:rowOff>
    </xdr:to>
    <xdr:sp macro="" textlink="">
      <xdr:nvSpPr>
        <xdr:cNvPr id="235" name="Right Arrow 234"/>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376</xdr:row>
      <xdr:rowOff>45136</xdr:rowOff>
    </xdr:from>
    <xdr:to>
      <xdr:col>10</xdr:col>
      <xdr:colOff>488373</xdr:colOff>
      <xdr:row>376</xdr:row>
      <xdr:rowOff>176105</xdr:rowOff>
    </xdr:to>
    <xdr:sp macro="" textlink="">
      <xdr:nvSpPr>
        <xdr:cNvPr id="236" name="Right Arrow 235"/>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377</xdr:row>
      <xdr:rowOff>38966</xdr:rowOff>
    </xdr:from>
    <xdr:to>
      <xdr:col>10</xdr:col>
      <xdr:colOff>487615</xdr:colOff>
      <xdr:row>377</xdr:row>
      <xdr:rowOff>169935</xdr:rowOff>
    </xdr:to>
    <xdr:sp macro="" textlink="">
      <xdr:nvSpPr>
        <xdr:cNvPr id="237" name="Right Arrow 236"/>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378</xdr:row>
      <xdr:rowOff>35503</xdr:rowOff>
    </xdr:from>
    <xdr:to>
      <xdr:col>10</xdr:col>
      <xdr:colOff>496057</xdr:colOff>
      <xdr:row>378</xdr:row>
      <xdr:rowOff>166472</xdr:rowOff>
    </xdr:to>
    <xdr:sp macro="" textlink="">
      <xdr:nvSpPr>
        <xdr:cNvPr id="238" name="Right Arrow 237"/>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379</xdr:row>
      <xdr:rowOff>26626</xdr:rowOff>
    </xdr:from>
    <xdr:to>
      <xdr:col>10</xdr:col>
      <xdr:colOff>498005</xdr:colOff>
      <xdr:row>379</xdr:row>
      <xdr:rowOff>157595</xdr:rowOff>
    </xdr:to>
    <xdr:sp macro="" textlink="">
      <xdr:nvSpPr>
        <xdr:cNvPr id="239" name="Right Arrow 238"/>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380</xdr:row>
      <xdr:rowOff>28575</xdr:rowOff>
    </xdr:from>
    <xdr:to>
      <xdr:col>10</xdr:col>
      <xdr:colOff>485883</xdr:colOff>
      <xdr:row>380</xdr:row>
      <xdr:rowOff>159544</xdr:rowOff>
    </xdr:to>
    <xdr:sp macro="" textlink="">
      <xdr:nvSpPr>
        <xdr:cNvPr id="240" name="Right Arrow 239"/>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381</xdr:row>
      <xdr:rowOff>16452</xdr:rowOff>
    </xdr:from>
    <xdr:to>
      <xdr:col>10</xdr:col>
      <xdr:colOff>494325</xdr:colOff>
      <xdr:row>381</xdr:row>
      <xdr:rowOff>147421</xdr:rowOff>
    </xdr:to>
    <xdr:sp macro="" textlink="">
      <xdr:nvSpPr>
        <xdr:cNvPr id="241" name="Right Arrow 240"/>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382</xdr:row>
      <xdr:rowOff>21648</xdr:rowOff>
    </xdr:from>
    <xdr:to>
      <xdr:col>10</xdr:col>
      <xdr:colOff>493568</xdr:colOff>
      <xdr:row>382</xdr:row>
      <xdr:rowOff>152617</xdr:rowOff>
    </xdr:to>
    <xdr:sp macro="" textlink="">
      <xdr:nvSpPr>
        <xdr:cNvPr id="242" name="Right Arrow 241"/>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385</xdr:row>
      <xdr:rowOff>30307</xdr:rowOff>
    </xdr:from>
    <xdr:to>
      <xdr:col>10</xdr:col>
      <xdr:colOff>484908</xdr:colOff>
      <xdr:row>385</xdr:row>
      <xdr:rowOff>161276</xdr:rowOff>
    </xdr:to>
    <xdr:sp macro="" textlink="">
      <xdr:nvSpPr>
        <xdr:cNvPr id="243" name="Right Arrow 242"/>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386</xdr:row>
      <xdr:rowOff>26843</xdr:rowOff>
    </xdr:from>
    <xdr:to>
      <xdr:col>10</xdr:col>
      <xdr:colOff>481445</xdr:colOff>
      <xdr:row>386</xdr:row>
      <xdr:rowOff>157812</xdr:rowOff>
    </xdr:to>
    <xdr:sp macro="" textlink="">
      <xdr:nvSpPr>
        <xdr:cNvPr id="244" name="Right Arrow 243"/>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387</xdr:row>
      <xdr:rowOff>32039</xdr:rowOff>
    </xdr:from>
    <xdr:to>
      <xdr:col>10</xdr:col>
      <xdr:colOff>489346</xdr:colOff>
      <xdr:row>387</xdr:row>
      <xdr:rowOff>163008</xdr:rowOff>
    </xdr:to>
    <xdr:sp macro="" textlink="">
      <xdr:nvSpPr>
        <xdr:cNvPr id="245" name="Right Arrow 244"/>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388</xdr:row>
      <xdr:rowOff>28034</xdr:rowOff>
    </xdr:from>
    <xdr:to>
      <xdr:col>10</xdr:col>
      <xdr:colOff>491836</xdr:colOff>
      <xdr:row>388</xdr:row>
      <xdr:rowOff>159003</xdr:rowOff>
    </xdr:to>
    <xdr:sp macro="" textlink="">
      <xdr:nvSpPr>
        <xdr:cNvPr id="246" name="Right Arrow 245"/>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389</xdr:row>
      <xdr:rowOff>45136</xdr:rowOff>
    </xdr:from>
    <xdr:to>
      <xdr:col>10</xdr:col>
      <xdr:colOff>488373</xdr:colOff>
      <xdr:row>389</xdr:row>
      <xdr:rowOff>176105</xdr:rowOff>
    </xdr:to>
    <xdr:sp macro="" textlink="">
      <xdr:nvSpPr>
        <xdr:cNvPr id="247" name="Right Arrow 246"/>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390</xdr:row>
      <xdr:rowOff>38966</xdr:rowOff>
    </xdr:from>
    <xdr:to>
      <xdr:col>10</xdr:col>
      <xdr:colOff>487615</xdr:colOff>
      <xdr:row>390</xdr:row>
      <xdr:rowOff>169935</xdr:rowOff>
    </xdr:to>
    <xdr:sp macro="" textlink="">
      <xdr:nvSpPr>
        <xdr:cNvPr id="248" name="Right Arrow 247"/>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391</xdr:row>
      <xdr:rowOff>35503</xdr:rowOff>
    </xdr:from>
    <xdr:to>
      <xdr:col>10</xdr:col>
      <xdr:colOff>496057</xdr:colOff>
      <xdr:row>391</xdr:row>
      <xdr:rowOff>166472</xdr:rowOff>
    </xdr:to>
    <xdr:sp macro="" textlink="">
      <xdr:nvSpPr>
        <xdr:cNvPr id="249" name="Right Arrow 248"/>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392</xdr:row>
      <xdr:rowOff>26626</xdr:rowOff>
    </xdr:from>
    <xdr:to>
      <xdr:col>10</xdr:col>
      <xdr:colOff>498005</xdr:colOff>
      <xdr:row>392</xdr:row>
      <xdr:rowOff>157595</xdr:rowOff>
    </xdr:to>
    <xdr:sp macro="" textlink="">
      <xdr:nvSpPr>
        <xdr:cNvPr id="250" name="Right Arrow 249"/>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393</xdr:row>
      <xdr:rowOff>28575</xdr:rowOff>
    </xdr:from>
    <xdr:to>
      <xdr:col>10</xdr:col>
      <xdr:colOff>485883</xdr:colOff>
      <xdr:row>393</xdr:row>
      <xdr:rowOff>159544</xdr:rowOff>
    </xdr:to>
    <xdr:sp macro="" textlink="">
      <xdr:nvSpPr>
        <xdr:cNvPr id="251" name="Right Arrow 250"/>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394</xdr:row>
      <xdr:rowOff>16452</xdr:rowOff>
    </xdr:from>
    <xdr:to>
      <xdr:col>10</xdr:col>
      <xdr:colOff>494325</xdr:colOff>
      <xdr:row>394</xdr:row>
      <xdr:rowOff>147421</xdr:rowOff>
    </xdr:to>
    <xdr:sp macro="" textlink="">
      <xdr:nvSpPr>
        <xdr:cNvPr id="252" name="Right Arrow 251"/>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395</xdr:row>
      <xdr:rowOff>21648</xdr:rowOff>
    </xdr:from>
    <xdr:to>
      <xdr:col>10</xdr:col>
      <xdr:colOff>493568</xdr:colOff>
      <xdr:row>395</xdr:row>
      <xdr:rowOff>152617</xdr:rowOff>
    </xdr:to>
    <xdr:sp macro="" textlink="">
      <xdr:nvSpPr>
        <xdr:cNvPr id="253" name="Right Arrow 252"/>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398</xdr:row>
      <xdr:rowOff>30307</xdr:rowOff>
    </xdr:from>
    <xdr:to>
      <xdr:col>10</xdr:col>
      <xdr:colOff>484908</xdr:colOff>
      <xdr:row>398</xdr:row>
      <xdr:rowOff>161276</xdr:rowOff>
    </xdr:to>
    <xdr:sp macro="" textlink="">
      <xdr:nvSpPr>
        <xdr:cNvPr id="254" name="Right Arrow 253"/>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399</xdr:row>
      <xdr:rowOff>26843</xdr:rowOff>
    </xdr:from>
    <xdr:to>
      <xdr:col>10</xdr:col>
      <xdr:colOff>481445</xdr:colOff>
      <xdr:row>399</xdr:row>
      <xdr:rowOff>157812</xdr:rowOff>
    </xdr:to>
    <xdr:sp macro="" textlink="">
      <xdr:nvSpPr>
        <xdr:cNvPr id="255" name="Right Arrow 254"/>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400</xdr:row>
      <xdr:rowOff>32039</xdr:rowOff>
    </xdr:from>
    <xdr:to>
      <xdr:col>10</xdr:col>
      <xdr:colOff>489346</xdr:colOff>
      <xdr:row>400</xdr:row>
      <xdr:rowOff>163008</xdr:rowOff>
    </xdr:to>
    <xdr:sp macro="" textlink="">
      <xdr:nvSpPr>
        <xdr:cNvPr id="256" name="Right Arrow 255"/>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401</xdr:row>
      <xdr:rowOff>28034</xdr:rowOff>
    </xdr:from>
    <xdr:to>
      <xdr:col>10</xdr:col>
      <xdr:colOff>491836</xdr:colOff>
      <xdr:row>401</xdr:row>
      <xdr:rowOff>159003</xdr:rowOff>
    </xdr:to>
    <xdr:sp macro="" textlink="">
      <xdr:nvSpPr>
        <xdr:cNvPr id="257" name="Right Arrow 256"/>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402</xdr:row>
      <xdr:rowOff>45136</xdr:rowOff>
    </xdr:from>
    <xdr:to>
      <xdr:col>10</xdr:col>
      <xdr:colOff>488373</xdr:colOff>
      <xdr:row>402</xdr:row>
      <xdr:rowOff>176105</xdr:rowOff>
    </xdr:to>
    <xdr:sp macro="" textlink="">
      <xdr:nvSpPr>
        <xdr:cNvPr id="258" name="Right Arrow 257"/>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403</xdr:row>
      <xdr:rowOff>38966</xdr:rowOff>
    </xdr:from>
    <xdr:to>
      <xdr:col>10</xdr:col>
      <xdr:colOff>487615</xdr:colOff>
      <xdr:row>403</xdr:row>
      <xdr:rowOff>169935</xdr:rowOff>
    </xdr:to>
    <xdr:sp macro="" textlink="">
      <xdr:nvSpPr>
        <xdr:cNvPr id="259" name="Right Arrow 258"/>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404</xdr:row>
      <xdr:rowOff>35503</xdr:rowOff>
    </xdr:from>
    <xdr:to>
      <xdr:col>10</xdr:col>
      <xdr:colOff>496057</xdr:colOff>
      <xdr:row>404</xdr:row>
      <xdr:rowOff>166472</xdr:rowOff>
    </xdr:to>
    <xdr:sp macro="" textlink="">
      <xdr:nvSpPr>
        <xdr:cNvPr id="260" name="Right Arrow 259"/>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405</xdr:row>
      <xdr:rowOff>26626</xdr:rowOff>
    </xdr:from>
    <xdr:to>
      <xdr:col>10</xdr:col>
      <xdr:colOff>498005</xdr:colOff>
      <xdr:row>405</xdr:row>
      <xdr:rowOff>157595</xdr:rowOff>
    </xdr:to>
    <xdr:sp macro="" textlink="">
      <xdr:nvSpPr>
        <xdr:cNvPr id="261" name="Right Arrow 260"/>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406</xdr:row>
      <xdr:rowOff>28575</xdr:rowOff>
    </xdr:from>
    <xdr:to>
      <xdr:col>10</xdr:col>
      <xdr:colOff>485883</xdr:colOff>
      <xdr:row>406</xdr:row>
      <xdr:rowOff>159544</xdr:rowOff>
    </xdr:to>
    <xdr:sp macro="" textlink="">
      <xdr:nvSpPr>
        <xdr:cNvPr id="262" name="Right Arrow 261"/>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407</xdr:row>
      <xdr:rowOff>16452</xdr:rowOff>
    </xdr:from>
    <xdr:to>
      <xdr:col>10</xdr:col>
      <xdr:colOff>494325</xdr:colOff>
      <xdr:row>407</xdr:row>
      <xdr:rowOff>147421</xdr:rowOff>
    </xdr:to>
    <xdr:sp macro="" textlink="">
      <xdr:nvSpPr>
        <xdr:cNvPr id="263" name="Right Arrow 262"/>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408</xdr:row>
      <xdr:rowOff>21648</xdr:rowOff>
    </xdr:from>
    <xdr:to>
      <xdr:col>10</xdr:col>
      <xdr:colOff>493568</xdr:colOff>
      <xdr:row>408</xdr:row>
      <xdr:rowOff>152617</xdr:rowOff>
    </xdr:to>
    <xdr:sp macro="" textlink="">
      <xdr:nvSpPr>
        <xdr:cNvPr id="264" name="Right Arrow 263"/>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412</xdr:row>
      <xdr:rowOff>30307</xdr:rowOff>
    </xdr:from>
    <xdr:to>
      <xdr:col>10</xdr:col>
      <xdr:colOff>484908</xdr:colOff>
      <xdr:row>412</xdr:row>
      <xdr:rowOff>161276</xdr:rowOff>
    </xdr:to>
    <xdr:sp macro="" textlink="">
      <xdr:nvSpPr>
        <xdr:cNvPr id="265" name="Right Arrow 264"/>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413</xdr:row>
      <xdr:rowOff>26843</xdr:rowOff>
    </xdr:from>
    <xdr:to>
      <xdr:col>10</xdr:col>
      <xdr:colOff>481445</xdr:colOff>
      <xdr:row>413</xdr:row>
      <xdr:rowOff>157812</xdr:rowOff>
    </xdr:to>
    <xdr:sp macro="" textlink="">
      <xdr:nvSpPr>
        <xdr:cNvPr id="266" name="Right Arrow 265"/>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414</xdr:row>
      <xdr:rowOff>32039</xdr:rowOff>
    </xdr:from>
    <xdr:to>
      <xdr:col>10</xdr:col>
      <xdr:colOff>489346</xdr:colOff>
      <xdr:row>414</xdr:row>
      <xdr:rowOff>163008</xdr:rowOff>
    </xdr:to>
    <xdr:sp macro="" textlink="">
      <xdr:nvSpPr>
        <xdr:cNvPr id="267" name="Right Arrow 266"/>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415</xdr:row>
      <xdr:rowOff>28034</xdr:rowOff>
    </xdr:from>
    <xdr:to>
      <xdr:col>10</xdr:col>
      <xdr:colOff>491836</xdr:colOff>
      <xdr:row>415</xdr:row>
      <xdr:rowOff>159003</xdr:rowOff>
    </xdr:to>
    <xdr:sp macro="" textlink="">
      <xdr:nvSpPr>
        <xdr:cNvPr id="268" name="Right Arrow 267"/>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416</xdr:row>
      <xdr:rowOff>45136</xdr:rowOff>
    </xdr:from>
    <xdr:to>
      <xdr:col>10</xdr:col>
      <xdr:colOff>488373</xdr:colOff>
      <xdr:row>416</xdr:row>
      <xdr:rowOff>176105</xdr:rowOff>
    </xdr:to>
    <xdr:sp macro="" textlink="">
      <xdr:nvSpPr>
        <xdr:cNvPr id="269" name="Right Arrow 268"/>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417</xdr:row>
      <xdr:rowOff>38966</xdr:rowOff>
    </xdr:from>
    <xdr:to>
      <xdr:col>10</xdr:col>
      <xdr:colOff>487615</xdr:colOff>
      <xdr:row>417</xdr:row>
      <xdr:rowOff>169935</xdr:rowOff>
    </xdr:to>
    <xdr:sp macro="" textlink="">
      <xdr:nvSpPr>
        <xdr:cNvPr id="270" name="Right Arrow 269"/>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418</xdr:row>
      <xdr:rowOff>35503</xdr:rowOff>
    </xdr:from>
    <xdr:to>
      <xdr:col>10</xdr:col>
      <xdr:colOff>496057</xdr:colOff>
      <xdr:row>418</xdr:row>
      <xdr:rowOff>166472</xdr:rowOff>
    </xdr:to>
    <xdr:sp macro="" textlink="">
      <xdr:nvSpPr>
        <xdr:cNvPr id="271" name="Right Arrow 270"/>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419</xdr:row>
      <xdr:rowOff>26626</xdr:rowOff>
    </xdr:from>
    <xdr:to>
      <xdr:col>10</xdr:col>
      <xdr:colOff>498005</xdr:colOff>
      <xdr:row>419</xdr:row>
      <xdr:rowOff>157595</xdr:rowOff>
    </xdr:to>
    <xdr:sp macro="" textlink="">
      <xdr:nvSpPr>
        <xdr:cNvPr id="272" name="Right Arrow 271"/>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420</xdr:row>
      <xdr:rowOff>28575</xdr:rowOff>
    </xdr:from>
    <xdr:to>
      <xdr:col>10</xdr:col>
      <xdr:colOff>485883</xdr:colOff>
      <xdr:row>420</xdr:row>
      <xdr:rowOff>159544</xdr:rowOff>
    </xdr:to>
    <xdr:sp macro="" textlink="">
      <xdr:nvSpPr>
        <xdr:cNvPr id="273" name="Right Arrow 272"/>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421</xdr:row>
      <xdr:rowOff>16452</xdr:rowOff>
    </xdr:from>
    <xdr:to>
      <xdr:col>10</xdr:col>
      <xdr:colOff>494325</xdr:colOff>
      <xdr:row>421</xdr:row>
      <xdr:rowOff>147421</xdr:rowOff>
    </xdr:to>
    <xdr:sp macro="" textlink="">
      <xdr:nvSpPr>
        <xdr:cNvPr id="274" name="Right Arrow 273"/>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422</xdr:row>
      <xdr:rowOff>21648</xdr:rowOff>
    </xdr:from>
    <xdr:to>
      <xdr:col>10</xdr:col>
      <xdr:colOff>493568</xdr:colOff>
      <xdr:row>422</xdr:row>
      <xdr:rowOff>152617</xdr:rowOff>
    </xdr:to>
    <xdr:sp macro="" textlink="">
      <xdr:nvSpPr>
        <xdr:cNvPr id="275" name="Right Arrow 274"/>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426</xdr:row>
      <xdr:rowOff>30307</xdr:rowOff>
    </xdr:from>
    <xdr:to>
      <xdr:col>10</xdr:col>
      <xdr:colOff>484908</xdr:colOff>
      <xdr:row>426</xdr:row>
      <xdr:rowOff>161276</xdr:rowOff>
    </xdr:to>
    <xdr:sp macro="" textlink="">
      <xdr:nvSpPr>
        <xdr:cNvPr id="276" name="Right Arrow 275"/>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427</xdr:row>
      <xdr:rowOff>26843</xdr:rowOff>
    </xdr:from>
    <xdr:to>
      <xdr:col>10</xdr:col>
      <xdr:colOff>481445</xdr:colOff>
      <xdr:row>427</xdr:row>
      <xdr:rowOff>157812</xdr:rowOff>
    </xdr:to>
    <xdr:sp macro="" textlink="">
      <xdr:nvSpPr>
        <xdr:cNvPr id="277" name="Right Arrow 276"/>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428</xdr:row>
      <xdr:rowOff>32039</xdr:rowOff>
    </xdr:from>
    <xdr:to>
      <xdr:col>10</xdr:col>
      <xdr:colOff>489346</xdr:colOff>
      <xdr:row>428</xdr:row>
      <xdr:rowOff>163008</xdr:rowOff>
    </xdr:to>
    <xdr:sp macro="" textlink="">
      <xdr:nvSpPr>
        <xdr:cNvPr id="278" name="Right Arrow 277"/>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429</xdr:row>
      <xdr:rowOff>28034</xdr:rowOff>
    </xdr:from>
    <xdr:to>
      <xdr:col>10</xdr:col>
      <xdr:colOff>491836</xdr:colOff>
      <xdr:row>429</xdr:row>
      <xdr:rowOff>159003</xdr:rowOff>
    </xdr:to>
    <xdr:sp macro="" textlink="">
      <xdr:nvSpPr>
        <xdr:cNvPr id="279" name="Right Arrow 278"/>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430</xdr:row>
      <xdr:rowOff>45136</xdr:rowOff>
    </xdr:from>
    <xdr:to>
      <xdr:col>10</xdr:col>
      <xdr:colOff>488373</xdr:colOff>
      <xdr:row>430</xdr:row>
      <xdr:rowOff>176105</xdr:rowOff>
    </xdr:to>
    <xdr:sp macro="" textlink="">
      <xdr:nvSpPr>
        <xdr:cNvPr id="280" name="Right Arrow 279"/>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431</xdr:row>
      <xdr:rowOff>38966</xdr:rowOff>
    </xdr:from>
    <xdr:to>
      <xdr:col>10</xdr:col>
      <xdr:colOff>487615</xdr:colOff>
      <xdr:row>431</xdr:row>
      <xdr:rowOff>169935</xdr:rowOff>
    </xdr:to>
    <xdr:sp macro="" textlink="">
      <xdr:nvSpPr>
        <xdr:cNvPr id="281" name="Right Arrow 280"/>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432</xdr:row>
      <xdr:rowOff>35503</xdr:rowOff>
    </xdr:from>
    <xdr:to>
      <xdr:col>10</xdr:col>
      <xdr:colOff>496057</xdr:colOff>
      <xdr:row>432</xdr:row>
      <xdr:rowOff>166472</xdr:rowOff>
    </xdr:to>
    <xdr:sp macro="" textlink="">
      <xdr:nvSpPr>
        <xdr:cNvPr id="282" name="Right Arrow 281"/>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433</xdr:row>
      <xdr:rowOff>26626</xdr:rowOff>
    </xdr:from>
    <xdr:to>
      <xdr:col>10</xdr:col>
      <xdr:colOff>498005</xdr:colOff>
      <xdr:row>433</xdr:row>
      <xdr:rowOff>157595</xdr:rowOff>
    </xdr:to>
    <xdr:sp macro="" textlink="">
      <xdr:nvSpPr>
        <xdr:cNvPr id="283" name="Right Arrow 282"/>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434</xdr:row>
      <xdr:rowOff>28575</xdr:rowOff>
    </xdr:from>
    <xdr:to>
      <xdr:col>10</xdr:col>
      <xdr:colOff>485883</xdr:colOff>
      <xdr:row>434</xdr:row>
      <xdr:rowOff>159544</xdr:rowOff>
    </xdr:to>
    <xdr:sp macro="" textlink="">
      <xdr:nvSpPr>
        <xdr:cNvPr id="284" name="Right Arrow 283"/>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435</xdr:row>
      <xdr:rowOff>16452</xdr:rowOff>
    </xdr:from>
    <xdr:to>
      <xdr:col>10</xdr:col>
      <xdr:colOff>494325</xdr:colOff>
      <xdr:row>435</xdr:row>
      <xdr:rowOff>147421</xdr:rowOff>
    </xdr:to>
    <xdr:sp macro="" textlink="">
      <xdr:nvSpPr>
        <xdr:cNvPr id="285" name="Right Arrow 284"/>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436</xdr:row>
      <xdr:rowOff>21648</xdr:rowOff>
    </xdr:from>
    <xdr:to>
      <xdr:col>10</xdr:col>
      <xdr:colOff>493568</xdr:colOff>
      <xdr:row>436</xdr:row>
      <xdr:rowOff>152617</xdr:rowOff>
    </xdr:to>
    <xdr:sp macro="" textlink="">
      <xdr:nvSpPr>
        <xdr:cNvPr id="286" name="Right Arrow 285"/>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439</xdr:row>
      <xdr:rowOff>30307</xdr:rowOff>
    </xdr:from>
    <xdr:to>
      <xdr:col>10</xdr:col>
      <xdr:colOff>484908</xdr:colOff>
      <xdr:row>439</xdr:row>
      <xdr:rowOff>161276</xdr:rowOff>
    </xdr:to>
    <xdr:sp macro="" textlink="">
      <xdr:nvSpPr>
        <xdr:cNvPr id="287" name="Right Arrow 286"/>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440</xdr:row>
      <xdr:rowOff>26843</xdr:rowOff>
    </xdr:from>
    <xdr:to>
      <xdr:col>10</xdr:col>
      <xdr:colOff>481445</xdr:colOff>
      <xdr:row>440</xdr:row>
      <xdr:rowOff>157812</xdr:rowOff>
    </xdr:to>
    <xdr:sp macro="" textlink="">
      <xdr:nvSpPr>
        <xdr:cNvPr id="288" name="Right Arrow 287"/>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441</xdr:row>
      <xdr:rowOff>32039</xdr:rowOff>
    </xdr:from>
    <xdr:to>
      <xdr:col>10</xdr:col>
      <xdr:colOff>489346</xdr:colOff>
      <xdr:row>441</xdr:row>
      <xdr:rowOff>163008</xdr:rowOff>
    </xdr:to>
    <xdr:sp macro="" textlink="">
      <xdr:nvSpPr>
        <xdr:cNvPr id="289" name="Right Arrow 288"/>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442</xdr:row>
      <xdr:rowOff>28034</xdr:rowOff>
    </xdr:from>
    <xdr:to>
      <xdr:col>10</xdr:col>
      <xdr:colOff>491836</xdr:colOff>
      <xdr:row>442</xdr:row>
      <xdr:rowOff>159003</xdr:rowOff>
    </xdr:to>
    <xdr:sp macro="" textlink="">
      <xdr:nvSpPr>
        <xdr:cNvPr id="290" name="Right Arrow 289"/>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443</xdr:row>
      <xdr:rowOff>45136</xdr:rowOff>
    </xdr:from>
    <xdr:to>
      <xdr:col>10</xdr:col>
      <xdr:colOff>488373</xdr:colOff>
      <xdr:row>443</xdr:row>
      <xdr:rowOff>176105</xdr:rowOff>
    </xdr:to>
    <xdr:sp macro="" textlink="">
      <xdr:nvSpPr>
        <xdr:cNvPr id="291" name="Right Arrow 290"/>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444</xdr:row>
      <xdr:rowOff>38966</xdr:rowOff>
    </xdr:from>
    <xdr:to>
      <xdr:col>10</xdr:col>
      <xdr:colOff>487615</xdr:colOff>
      <xdr:row>444</xdr:row>
      <xdr:rowOff>169935</xdr:rowOff>
    </xdr:to>
    <xdr:sp macro="" textlink="">
      <xdr:nvSpPr>
        <xdr:cNvPr id="292" name="Right Arrow 291"/>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445</xdr:row>
      <xdr:rowOff>35503</xdr:rowOff>
    </xdr:from>
    <xdr:to>
      <xdr:col>10</xdr:col>
      <xdr:colOff>496057</xdr:colOff>
      <xdr:row>445</xdr:row>
      <xdr:rowOff>166472</xdr:rowOff>
    </xdr:to>
    <xdr:sp macro="" textlink="">
      <xdr:nvSpPr>
        <xdr:cNvPr id="293" name="Right Arrow 292"/>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446</xdr:row>
      <xdr:rowOff>26626</xdr:rowOff>
    </xdr:from>
    <xdr:to>
      <xdr:col>10</xdr:col>
      <xdr:colOff>498005</xdr:colOff>
      <xdr:row>446</xdr:row>
      <xdr:rowOff>157595</xdr:rowOff>
    </xdr:to>
    <xdr:sp macro="" textlink="">
      <xdr:nvSpPr>
        <xdr:cNvPr id="294" name="Right Arrow 293"/>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447</xdr:row>
      <xdr:rowOff>28575</xdr:rowOff>
    </xdr:from>
    <xdr:to>
      <xdr:col>10</xdr:col>
      <xdr:colOff>485883</xdr:colOff>
      <xdr:row>447</xdr:row>
      <xdr:rowOff>159544</xdr:rowOff>
    </xdr:to>
    <xdr:sp macro="" textlink="">
      <xdr:nvSpPr>
        <xdr:cNvPr id="295" name="Right Arrow 294"/>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448</xdr:row>
      <xdr:rowOff>16452</xdr:rowOff>
    </xdr:from>
    <xdr:to>
      <xdr:col>10</xdr:col>
      <xdr:colOff>494325</xdr:colOff>
      <xdr:row>448</xdr:row>
      <xdr:rowOff>147421</xdr:rowOff>
    </xdr:to>
    <xdr:sp macro="" textlink="">
      <xdr:nvSpPr>
        <xdr:cNvPr id="296" name="Right Arrow 295"/>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449</xdr:row>
      <xdr:rowOff>21648</xdr:rowOff>
    </xdr:from>
    <xdr:to>
      <xdr:col>10</xdr:col>
      <xdr:colOff>493568</xdr:colOff>
      <xdr:row>449</xdr:row>
      <xdr:rowOff>152617</xdr:rowOff>
    </xdr:to>
    <xdr:sp macro="" textlink="">
      <xdr:nvSpPr>
        <xdr:cNvPr id="297" name="Right Arrow 296"/>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453</xdr:row>
      <xdr:rowOff>30307</xdr:rowOff>
    </xdr:from>
    <xdr:to>
      <xdr:col>10</xdr:col>
      <xdr:colOff>484908</xdr:colOff>
      <xdr:row>453</xdr:row>
      <xdr:rowOff>161276</xdr:rowOff>
    </xdr:to>
    <xdr:sp macro="" textlink="">
      <xdr:nvSpPr>
        <xdr:cNvPr id="298" name="Right Arrow 297"/>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454</xdr:row>
      <xdr:rowOff>26843</xdr:rowOff>
    </xdr:from>
    <xdr:to>
      <xdr:col>10</xdr:col>
      <xdr:colOff>481445</xdr:colOff>
      <xdr:row>454</xdr:row>
      <xdr:rowOff>157812</xdr:rowOff>
    </xdr:to>
    <xdr:sp macro="" textlink="">
      <xdr:nvSpPr>
        <xdr:cNvPr id="299" name="Right Arrow 298"/>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455</xdr:row>
      <xdr:rowOff>32039</xdr:rowOff>
    </xdr:from>
    <xdr:to>
      <xdr:col>10</xdr:col>
      <xdr:colOff>489346</xdr:colOff>
      <xdr:row>455</xdr:row>
      <xdr:rowOff>163008</xdr:rowOff>
    </xdr:to>
    <xdr:sp macro="" textlink="">
      <xdr:nvSpPr>
        <xdr:cNvPr id="300" name="Right Arrow 299"/>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456</xdr:row>
      <xdr:rowOff>28034</xdr:rowOff>
    </xdr:from>
    <xdr:to>
      <xdr:col>10</xdr:col>
      <xdr:colOff>491836</xdr:colOff>
      <xdr:row>456</xdr:row>
      <xdr:rowOff>159003</xdr:rowOff>
    </xdr:to>
    <xdr:sp macro="" textlink="">
      <xdr:nvSpPr>
        <xdr:cNvPr id="301" name="Right Arrow 300"/>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457</xdr:row>
      <xdr:rowOff>45136</xdr:rowOff>
    </xdr:from>
    <xdr:to>
      <xdr:col>10</xdr:col>
      <xdr:colOff>488373</xdr:colOff>
      <xdr:row>457</xdr:row>
      <xdr:rowOff>176105</xdr:rowOff>
    </xdr:to>
    <xdr:sp macro="" textlink="">
      <xdr:nvSpPr>
        <xdr:cNvPr id="302" name="Right Arrow 301"/>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458</xdr:row>
      <xdr:rowOff>38966</xdr:rowOff>
    </xdr:from>
    <xdr:to>
      <xdr:col>10</xdr:col>
      <xdr:colOff>487615</xdr:colOff>
      <xdr:row>458</xdr:row>
      <xdr:rowOff>169935</xdr:rowOff>
    </xdr:to>
    <xdr:sp macro="" textlink="">
      <xdr:nvSpPr>
        <xdr:cNvPr id="303" name="Right Arrow 302"/>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459</xdr:row>
      <xdr:rowOff>35503</xdr:rowOff>
    </xdr:from>
    <xdr:to>
      <xdr:col>10</xdr:col>
      <xdr:colOff>496057</xdr:colOff>
      <xdr:row>459</xdr:row>
      <xdr:rowOff>166472</xdr:rowOff>
    </xdr:to>
    <xdr:sp macro="" textlink="">
      <xdr:nvSpPr>
        <xdr:cNvPr id="304" name="Right Arrow 303"/>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460</xdr:row>
      <xdr:rowOff>26626</xdr:rowOff>
    </xdr:from>
    <xdr:to>
      <xdr:col>10</xdr:col>
      <xdr:colOff>498005</xdr:colOff>
      <xdr:row>460</xdr:row>
      <xdr:rowOff>157595</xdr:rowOff>
    </xdr:to>
    <xdr:sp macro="" textlink="">
      <xdr:nvSpPr>
        <xdr:cNvPr id="305" name="Right Arrow 304"/>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461</xdr:row>
      <xdr:rowOff>28575</xdr:rowOff>
    </xdr:from>
    <xdr:to>
      <xdr:col>10</xdr:col>
      <xdr:colOff>485883</xdr:colOff>
      <xdr:row>461</xdr:row>
      <xdr:rowOff>159544</xdr:rowOff>
    </xdr:to>
    <xdr:sp macro="" textlink="">
      <xdr:nvSpPr>
        <xdr:cNvPr id="306" name="Right Arrow 305"/>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462</xdr:row>
      <xdr:rowOff>16452</xdr:rowOff>
    </xdr:from>
    <xdr:to>
      <xdr:col>10</xdr:col>
      <xdr:colOff>494325</xdr:colOff>
      <xdr:row>462</xdr:row>
      <xdr:rowOff>147421</xdr:rowOff>
    </xdr:to>
    <xdr:sp macro="" textlink="">
      <xdr:nvSpPr>
        <xdr:cNvPr id="307" name="Right Arrow 306"/>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463</xdr:row>
      <xdr:rowOff>21648</xdr:rowOff>
    </xdr:from>
    <xdr:to>
      <xdr:col>10</xdr:col>
      <xdr:colOff>493568</xdr:colOff>
      <xdr:row>463</xdr:row>
      <xdr:rowOff>152617</xdr:rowOff>
    </xdr:to>
    <xdr:sp macro="" textlink="">
      <xdr:nvSpPr>
        <xdr:cNvPr id="308" name="Right Arrow 307"/>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467</xdr:row>
      <xdr:rowOff>30307</xdr:rowOff>
    </xdr:from>
    <xdr:to>
      <xdr:col>10</xdr:col>
      <xdr:colOff>484908</xdr:colOff>
      <xdr:row>467</xdr:row>
      <xdr:rowOff>161276</xdr:rowOff>
    </xdr:to>
    <xdr:sp macro="" textlink="">
      <xdr:nvSpPr>
        <xdr:cNvPr id="309" name="Right Arrow 308"/>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468</xdr:row>
      <xdr:rowOff>26843</xdr:rowOff>
    </xdr:from>
    <xdr:to>
      <xdr:col>10</xdr:col>
      <xdr:colOff>481445</xdr:colOff>
      <xdr:row>468</xdr:row>
      <xdr:rowOff>157812</xdr:rowOff>
    </xdr:to>
    <xdr:sp macro="" textlink="">
      <xdr:nvSpPr>
        <xdr:cNvPr id="310" name="Right Arrow 309"/>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469</xdr:row>
      <xdr:rowOff>32039</xdr:rowOff>
    </xdr:from>
    <xdr:to>
      <xdr:col>10</xdr:col>
      <xdr:colOff>489346</xdr:colOff>
      <xdr:row>469</xdr:row>
      <xdr:rowOff>163008</xdr:rowOff>
    </xdr:to>
    <xdr:sp macro="" textlink="">
      <xdr:nvSpPr>
        <xdr:cNvPr id="311" name="Right Arrow 310"/>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470</xdr:row>
      <xdr:rowOff>28034</xdr:rowOff>
    </xdr:from>
    <xdr:to>
      <xdr:col>10</xdr:col>
      <xdr:colOff>491836</xdr:colOff>
      <xdr:row>470</xdr:row>
      <xdr:rowOff>159003</xdr:rowOff>
    </xdr:to>
    <xdr:sp macro="" textlink="">
      <xdr:nvSpPr>
        <xdr:cNvPr id="312" name="Right Arrow 311"/>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471</xdr:row>
      <xdr:rowOff>45136</xdr:rowOff>
    </xdr:from>
    <xdr:to>
      <xdr:col>10</xdr:col>
      <xdr:colOff>488373</xdr:colOff>
      <xdr:row>471</xdr:row>
      <xdr:rowOff>176105</xdr:rowOff>
    </xdr:to>
    <xdr:sp macro="" textlink="">
      <xdr:nvSpPr>
        <xdr:cNvPr id="313" name="Right Arrow 312"/>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472</xdr:row>
      <xdr:rowOff>38966</xdr:rowOff>
    </xdr:from>
    <xdr:to>
      <xdr:col>10</xdr:col>
      <xdr:colOff>487615</xdr:colOff>
      <xdr:row>472</xdr:row>
      <xdr:rowOff>169935</xdr:rowOff>
    </xdr:to>
    <xdr:sp macro="" textlink="">
      <xdr:nvSpPr>
        <xdr:cNvPr id="314" name="Right Arrow 313"/>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473</xdr:row>
      <xdr:rowOff>35503</xdr:rowOff>
    </xdr:from>
    <xdr:to>
      <xdr:col>10</xdr:col>
      <xdr:colOff>496057</xdr:colOff>
      <xdr:row>473</xdr:row>
      <xdr:rowOff>166472</xdr:rowOff>
    </xdr:to>
    <xdr:sp macro="" textlink="">
      <xdr:nvSpPr>
        <xdr:cNvPr id="315" name="Right Arrow 314"/>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474</xdr:row>
      <xdr:rowOff>26626</xdr:rowOff>
    </xdr:from>
    <xdr:to>
      <xdr:col>10</xdr:col>
      <xdr:colOff>498005</xdr:colOff>
      <xdr:row>474</xdr:row>
      <xdr:rowOff>157595</xdr:rowOff>
    </xdr:to>
    <xdr:sp macro="" textlink="">
      <xdr:nvSpPr>
        <xdr:cNvPr id="316" name="Right Arrow 315"/>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475</xdr:row>
      <xdr:rowOff>28575</xdr:rowOff>
    </xdr:from>
    <xdr:to>
      <xdr:col>10</xdr:col>
      <xdr:colOff>485883</xdr:colOff>
      <xdr:row>475</xdr:row>
      <xdr:rowOff>159544</xdr:rowOff>
    </xdr:to>
    <xdr:sp macro="" textlink="">
      <xdr:nvSpPr>
        <xdr:cNvPr id="317" name="Right Arrow 316"/>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476</xdr:row>
      <xdr:rowOff>16452</xdr:rowOff>
    </xdr:from>
    <xdr:to>
      <xdr:col>10</xdr:col>
      <xdr:colOff>494325</xdr:colOff>
      <xdr:row>476</xdr:row>
      <xdr:rowOff>147421</xdr:rowOff>
    </xdr:to>
    <xdr:sp macro="" textlink="">
      <xdr:nvSpPr>
        <xdr:cNvPr id="318" name="Right Arrow 317"/>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477</xdr:row>
      <xdr:rowOff>21648</xdr:rowOff>
    </xdr:from>
    <xdr:to>
      <xdr:col>10</xdr:col>
      <xdr:colOff>493568</xdr:colOff>
      <xdr:row>477</xdr:row>
      <xdr:rowOff>152617</xdr:rowOff>
    </xdr:to>
    <xdr:sp macro="" textlink="">
      <xdr:nvSpPr>
        <xdr:cNvPr id="319" name="Right Arrow 318"/>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481</xdr:row>
      <xdr:rowOff>30307</xdr:rowOff>
    </xdr:from>
    <xdr:to>
      <xdr:col>10</xdr:col>
      <xdr:colOff>484908</xdr:colOff>
      <xdr:row>481</xdr:row>
      <xdr:rowOff>161276</xdr:rowOff>
    </xdr:to>
    <xdr:sp macro="" textlink="">
      <xdr:nvSpPr>
        <xdr:cNvPr id="320" name="Right Arrow 319"/>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482</xdr:row>
      <xdr:rowOff>26843</xdr:rowOff>
    </xdr:from>
    <xdr:to>
      <xdr:col>10</xdr:col>
      <xdr:colOff>481445</xdr:colOff>
      <xdr:row>482</xdr:row>
      <xdr:rowOff>157812</xdr:rowOff>
    </xdr:to>
    <xdr:sp macro="" textlink="">
      <xdr:nvSpPr>
        <xdr:cNvPr id="321" name="Right Arrow 320"/>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483</xdr:row>
      <xdr:rowOff>32039</xdr:rowOff>
    </xdr:from>
    <xdr:to>
      <xdr:col>10</xdr:col>
      <xdr:colOff>489346</xdr:colOff>
      <xdr:row>483</xdr:row>
      <xdr:rowOff>163008</xdr:rowOff>
    </xdr:to>
    <xdr:sp macro="" textlink="">
      <xdr:nvSpPr>
        <xdr:cNvPr id="322" name="Right Arrow 321"/>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484</xdr:row>
      <xdr:rowOff>28034</xdr:rowOff>
    </xdr:from>
    <xdr:to>
      <xdr:col>10</xdr:col>
      <xdr:colOff>491836</xdr:colOff>
      <xdr:row>484</xdr:row>
      <xdr:rowOff>159003</xdr:rowOff>
    </xdr:to>
    <xdr:sp macro="" textlink="">
      <xdr:nvSpPr>
        <xdr:cNvPr id="323" name="Right Arrow 322"/>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485</xdr:row>
      <xdr:rowOff>45136</xdr:rowOff>
    </xdr:from>
    <xdr:to>
      <xdr:col>10</xdr:col>
      <xdr:colOff>488373</xdr:colOff>
      <xdr:row>485</xdr:row>
      <xdr:rowOff>176105</xdr:rowOff>
    </xdr:to>
    <xdr:sp macro="" textlink="">
      <xdr:nvSpPr>
        <xdr:cNvPr id="324" name="Right Arrow 323"/>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486</xdr:row>
      <xdr:rowOff>38966</xdr:rowOff>
    </xdr:from>
    <xdr:to>
      <xdr:col>10</xdr:col>
      <xdr:colOff>487615</xdr:colOff>
      <xdr:row>486</xdr:row>
      <xdr:rowOff>169935</xdr:rowOff>
    </xdr:to>
    <xdr:sp macro="" textlink="">
      <xdr:nvSpPr>
        <xdr:cNvPr id="325" name="Right Arrow 324"/>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487</xdr:row>
      <xdr:rowOff>35503</xdr:rowOff>
    </xdr:from>
    <xdr:to>
      <xdr:col>10</xdr:col>
      <xdr:colOff>496057</xdr:colOff>
      <xdr:row>487</xdr:row>
      <xdr:rowOff>166472</xdr:rowOff>
    </xdr:to>
    <xdr:sp macro="" textlink="">
      <xdr:nvSpPr>
        <xdr:cNvPr id="326" name="Right Arrow 325"/>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488</xdr:row>
      <xdr:rowOff>26626</xdr:rowOff>
    </xdr:from>
    <xdr:to>
      <xdr:col>10</xdr:col>
      <xdr:colOff>498005</xdr:colOff>
      <xdr:row>488</xdr:row>
      <xdr:rowOff>157595</xdr:rowOff>
    </xdr:to>
    <xdr:sp macro="" textlink="">
      <xdr:nvSpPr>
        <xdr:cNvPr id="327" name="Right Arrow 326"/>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489</xdr:row>
      <xdr:rowOff>28575</xdr:rowOff>
    </xdr:from>
    <xdr:to>
      <xdr:col>10</xdr:col>
      <xdr:colOff>485883</xdr:colOff>
      <xdr:row>489</xdr:row>
      <xdr:rowOff>159544</xdr:rowOff>
    </xdr:to>
    <xdr:sp macro="" textlink="">
      <xdr:nvSpPr>
        <xdr:cNvPr id="328" name="Right Arrow 327"/>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490</xdr:row>
      <xdr:rowOff>16452</xdr:rowOff>
    </xdr:from>
    <xdr:to>
      <xdr:col>10</xdr:col>
      <xdr:colOff>494325</xdr:colOff>
      <xdr:row>490</xdr:row>
      <xdr:rowOff>147421</xdr:rowOff>
    </xdr:to>
    <xdr:sp macro="" textlink="">
      <xdr:nvSpPr>
        <xdr:cNvPr id="329" name="Right Arrow 328"/>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491</xdr:row>
      <xdr:rowOff>21648</xdr:rowOff>
    </xdr:from>
    <xdr:to>
      <xdr:col>10</xdr:col>
      <xdr:colOff>493568</xdr:colOff>
      <xdr:row>491</xdr:row>
      <xdr:rowOff>152617</xdr:rowOff>
    </xdr:to>
    <xdr:sp macro="" textlink="">
      <xdr:nvSpPr>
        <xdr:cNvPr id="330" name="Right Arrow 329"/>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495</xdr:row>
      <xdr:rowOff>30307</xdr:rowOff>
    </xdr:from>
    <xdr:to>
      <xdr:col>10</xdr:col>
      <xdr:colOff>484908</xdr:colOff>
      <xdr:row>495</xdr:row>
      <xdr:rowOff>161276</xdr:rowOff>
    </xdr:to>
    <xdr:sp macro="" textlink="">
      <xdr:nvSpPr>
        <xdr:cNvPr id="331" name="Right Arrow 330"/>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496</xdr:row>
      <xdr:rowOff>26843</xdr:rowOff>
    </xdr:from>
    <xdr:to>
      <xdr:col>10</xdr:col>
      <xdr:colOff>481445</xdr:colOff>
      <xdr:row>496</xdr:row>
      <xdr:rowOff>157812</xdr:rowOff>
    </xdr:to>
    <xdr:sp macro="" textlink="">
      <xdr:nvSpPr>
        <xdr:cNvPr id="332" name="Right Arrow 331"/>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497</xdr:row>
      <xdr:rowOff>32039</xdr:rowOff>
    </xdr:from>
    <xdr:to>
      <xdr:col>10</xdr:col>
      <xdr:colOff>489346</xdr:colOff>
      <xdr:row>497</xdr:row>
      <xdr:rowOff>163008</xdr:rowOff>
    </xdr:to>
    <xdr:sp macro="" textlink="">
      <xdr:nvSpPr>
        <xdr:cNvPr id="333" name="Right Arrow 332"/>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498</xdr:row>
      <xdr:rowOff>28034</xdr:rowOff>
    </xdr:from>
    <xdr:to>
      <xdr:col>10</xdr:col>
      <xdr:colOff>491836</xdr:colOff>
      <xdr:row>498</xdr:row>
      <xdr:rowOff>159003</xdr:rowOff>
    </xdr:to>
    <xdr:sp macro="" textlink="">
      <xdr:nvSpPr>
        <xdr:cNvPr id="334" name="Right Arrow 333"/>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499</xdr:row>
      <xdr:rowOff>45136</xdr:rowOff>
    </xdr:from>
    <xdr:to>
      <xdr:col>10</xdr:col>
      <xdr:colOff>488373</xdr:colOff>
      <xdr:row>499</xdr:row>
      <xdr:rowOff>176105</xdr:rowOff>
    </xdr:to>
    <xdr:sp macro="" textlink="">
      <xdr:nvSpPr>
        <xdr:cNvPr id="335" name="Right Arrow 334"/>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500</xdr:row>
      <xdr:rowOff>38966</xdr:rowOff>
    </xdr:from>
    <xdr:to>
      <xdr:col>10</xdr:col>
      <xdr:colOff>487615</xdr:colOff>
      <xdr:row>500</xdr:row>
      <xdr:rowOff>169935</xdr:rowOff>
    </xdr:to>
    <xdr:sp macro="" textlink="">
      <xdr:nvSpPr>
        <xdr:cNvPr id="336" name="Right Arrow 335"/>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501</xdr:row>
      <xdr:rowOff>35503</xdr:rowOff>
    </xdr:from>
    <xdr:to>
      <xdr:col>10</xdr:col>
      <xdr:colOff>496057</xdr:colOff>
      <xdr:row>501</xdr:row>
      <xdr:rowOff>166472</xdr:rowOff>
    </xdr:to>
    <xdr:sp macro="" textlink="">
      <xdr:nvSpPr>
        <xdr:cNvPr id="337" name="Right Arrow 336"/>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502</xdr:row>
      <xdr:rowOff>26626</xdr:rowOff>
    </xdr:from>
    <xdr:to>
      <xdr:col>10</xdr:col>
      <xdr:colOff>498005</xdr:colOff>
      <xdr:row>502</xdr:row>
      <xdr:rowOff>157595</xdr:rowOff>
    </xdr:to>
    <xdr:sp macro="" textlink="">
      <xdr:nvSpPr>
        <xdr:cNvPr id="338" name="Right Arrow 337"/>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503</xdr:row>
      <xdr:rowOff>28575</xdr:rowOff>
    </xdr:from>
    <xdr:to>
      <xdr:col>10</xdr:col>
      <xdr:colOff>485883</xdr:colOff>
      <xdr:row>503</xdr:row>
      <xdr:rowOff>159544</xdr:rowOff>
    </xdr:to>
    <xdr:sp macro="" textlink="">
      <xdr:nvSpPr>
        <xdr:cNvPr id="339" name="Right Arrow 338"/>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504</xdr:row>
      <xdr:rowOff>16452</xdr:rowOff>
    </xdr:from>
    <xdr:to>
      <xdr:col>10</xdr:col>
      <xdr:colOff>494325</xdr:colOff>
      <xdr:row>504</xdr:row>
      <xdr:rowOff>147421</xdr:rowOff>
    </xdr:to>
    <xdr:sp macro="" textlink="">
      <xdr:nvSpPr>
        <xdr:cNvPr id="340" name="Right Arrow 339"/>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505</xdr:row>
      <xdr:rowOff>21648</xdr:rowOff>
    </xdr:from>
    <xdr:to>
      <xdr:col>10</xdr:col>
      <xdr:colOff>493568</xdr:colOff>
      <xdr:row>505</xdr:row>
      <xdr:rowOff>152617</xdr:rowOff>
    </xdr:to>
    <xdr:sp macro="" textlink="">
      <xdr:nvSpPr>
        <xdr:cNvPr id="341" name="Right Arrow 340"/>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509</xdr:row>
      <xdr:rowOff>30307</xdr:rowOff>
    </xdr:from>
    <xdr:to>
      <xdr:col>10</xdr:col>
      <xdr:colOff>484908</xdr:colOff>
      <xdr:row>509</xdr:row>
      <xdr:rowOff>161276</xdr:rowOff>
    </xdr:to>
    <xdr:sp macro="" textlink="">
      <xdr:nvSpPr>
        <xdr:cNvPr id="342" name="Right Arrow 341"/>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510</xdr:row>
      <xdr:rowOff>26843</xdr:rowOff>
    </xdr:from>
    <xdr:to>
      <xdr:col>10</xdr:col>
      <xdr:colOff>481445</xdr:colOff>
      <xdr:row>510</xdr:row>
      <xdr:rowOff>157812</xdr:rowOff>
    </xdr:to>
    <xdr:sp macro="" textlink="">
      <xdr:nvSpPr>
        <xdr:cNvPr id="343" name="Right Arrow 342"/>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511</xdr:row>
      <xdr:rowOff>32039</xdr:rowOff>
    </xdr:from>
    <xdr:to>
      <xdr:col>10</xdr:col>
      <xdr:colOff>489346</xdr:colOff>
      <xdr:row>511</xdr:row>
      <xdr:rowOff>163008</xdr:rowOff>
    </xdr:to>
    <xdr:sp macro="" textlink="">
      <xdr:nvSpPr>
        <xdr:cNvPr id="344" name="Right Arrow 343"/>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512</xdr:row>
      <xdr:rowOff>28034</xdr:rowOff>
    </xdr:from>
    <xdr:to>
      <xdr:col>10</xdr:col>
      <xdr:colOff>491836</xdr:colOff>
      <xdr:row>512</xdr:row>
      <xdr:rowOff>159003</xdr:rowOff>
    </xdr:to>
    <xdr:sp macro="" textlink="">
      <xdr:nvSpPr>
        <xdr:cNvPr id="345" name="Right Arrow 344"/>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513</xdr:row>
      <xdr:rowOff>45136</xdr:rowOff>
    </xdr:from>
    <xdr:to>
      <xdr:col>10</xdr:col>
      <xdr:colOff>488373</xdr:colOff>
      <xdr:row>513</xdr:row>
      <xdr:rowOff>176105</xdr:rowOff>
    </xdr:to>
    <xdr:sp macro="" textlink="">
      <xdr:nvSpPr>
        <xdr:cNvPr id="346" name="Right Arrow 345"/>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514</xdr:row>
      <xdr:rowOff>38966</xdr:rowOff>
    </xdr:from>
    <xdr:to>
      <xdr:col>10</xdr:col>
      <xdr:colOff>487615</xdr:colOff>
      <xdr:row>514</xdr:row>
      <xdr:rowOff>169935</xdr:rowOff>
    </xdr:to>
    <xdr:sp macro="" textlink="">
      <xdr:nvSpPr>
        <xdr:cNvPr id="347" name="Right Arrow 346"/>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515</xdr:row>
      <xdr:rowOff>35503</xdr:rowOff>
    </xdr:from>
    <xdr:to>
      <xdr:col>10</xdr:col>
      <xdr:colOff>496057</xdr:colOff>
      <xdr:row>515</xdr:row>
      <xdr:rowOff>166472</xdr:rowOff>
    </xdr:to>
    <xdr:sp macro="" textlink="">
      <xdr:nvSpPr>
        <xdr:cNvPr id="348" name="Right Arrow 347"/>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516</xdr:row>
      <xdr:rowOff>26626</xdr:rowOff>
    </xdr:from>
    <xdr:to>
      <xdr:col>10</xdr:col>
      <xdr:colOff>498005</xdr:colOff>
      <xdr:row>516</xdr:row>
      <xdr:rowOff>157595</xdr:rowOff>
    </xdr:to>
    <xdr:sp macro="" textlink="">
      <xdr:nvSpPr>
        <xdr:cNvPr id="349" name="Right Arrow 348"/>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517</xdr:row>
      <xdr:rowOff>28575</xdr:rowOff>
    </xdr:from>
    <xdr:to>
      <xdr:col>10</xdr:col>
      <xdr:colOff>485883</xdr:colOff>
      <xdr:row>517</xdr:row>
      <xdr:rowOff>159544</xdr:rowOff>
    </xdr:to>
    <xdr:sp macro="" textlink="">
      <xdr:nvSpPr>
        <xdr:cNvPr id="350" name="Right Arrow 349"/>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518</xdr:row>
      <xdr:rowOff>16452</xdr:rowOff>
    </xdr:from>
    <xdr:to>
      <xdr:col>10</xdr:col>
      <xdr:colOff>494325</xdr:colOff>
      <xdr:row>518</xdr:row>
      <xdr:rowOff>147421</xdr:rowOff>
    </xdr:to>
    <xdr:sp macro="" textlink="">
      <xdr:nvSpPr>
        <xdr:cNvPr id="351" name="Right Arrow 350"/>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519</xdr:row>
      <xdr:rowOff>21648</xdr:rowOff>
    </xdr:from>
    <xdr:to>
      <xdr:col>10</xdr:col>
      <xdr:colOff>493568</xdr:colOff>
      <xdr:row>519</xdr:row>
      <xdr:rowOff>152617</xdr:rowOff>
    </xdr:to>
    <xdr:sp macro="" textlink="">
      <xdr:nvSpPr>
        <xdr:cNvPr id="352" name="Right Arrow 351"/>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523</xdr:row>
      <xdr:rowOff>30307</xdr:rowOff>
    </xdr:from>
    <xdr:to>
      <xdr:col>10</xdr:col>
      <xdr:colOff>484908</xdr:colOff>
      <xdr:row>523</xdr:row>
      <xdr:rowOff>161276</xdr:rowOff>
    </xdr:to>
    <xdr:sp macro="" textlink="">
      <xdr:nvSpPr>
        <xdr:cNvPr id="353" name="Right Arrow 352"/>
        <xdr:cNvSpPr/>
      </xdr:nvSpPr>
      <xdr:spPr>
        <a:xfrm>
          <a:off x="6189234" y="1374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524</xdr:row>
      <xdr:rowOff>26843</xdr:rowOff>
    </xdr:from>
    <xdr:to>
      <xdr:col>10</xdr:col>
      <xdr:colOff>481445</xdr:colOff>
      <xdr:row>524</xdr:row>
      <xdr:rowOff>157812</xdr:rowOff>
    </xdr:to>
    <xdr:sp macro="" textlink="">
      <xdr:nvSpPr>
        <xdr:cNvPr id="354" name="Right Arrow 353"/>
        <xdr:cNvSpPr/>
      </xdr:nvSpPr>
      <xdr:spPr>
        <a:xfrm>
          <a:off x="6185771" y="1393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525</xdr:row>
      <xdr:rowOff>32039</xdr:rowOff>
    </xdr:from>
    <xdr:to>
      <xdr:col>10</xdr:col>
      <xdr:colOff>489346</xdr:colOff>
      <xdr:row>525</xdr:row>
      <xdr:rowOff>163008</xdr:rowOff>
    </xdr:to>
    <xdr:sp macro="" textlink="">
      <xdr:nvSpPr>
        <xdr:cNvPr id="355" name="Right Arrow 354"/>
        <xdr:cNvSpPr/>
      </xdr:nvSpPr>
      <xdr:spPr>
        <a:xfrm>
          <a:off x="6193672" y="1412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526</xdr:row>
      <xdr:rowOff>28034</xdr:rowOff>
    </xdr:from>
    <xdr:to>
      <xdr:col>10</xdr:col>
      <xdr:colOff>491836</xdr:colOff>
      <xdr:row>526</xdr:row>
      <xdr:rowOff>159003</xdr:rowOff>
    </xdr:to>
    <xdr:sp macro="" textlink="">
      <xdr:nvSpPr>
        <xdr:cNvPr id="356" name="Right Arrow 355"/>
        <xdr:cNvSpPr/>
      </xdr:nvSpPr>
      <xdr:spPr>
        <a:xfrm>
          <a:off x="6196162" y="1431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527</xdr:row>
      <xdr:rowOff>45136</xdr:rowOff>
    </xdr:from>
    <xdr:to>
      <xdr:col>10</xdr:col>
      <xdr:colOff>488373</xdr:colOff>
      <xdr:row>527</xdr:row>
      <xdr:rowOff>176105</xdr:rowOff>
    </xdr:to>
    <xdr:sp macro="" textlink="">
      <xdr:nvSpPr>
        <xdr:cNvPr id="357" name="Right Arrow 356"/>
        <xdr:cNvSpPr/>
      </xdr:nvSpPr>
      <xdr:spPr>
        <a:xfrm>
          <a:off x="6192699" y="1452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528</xdr:row>
      <xdr:rowOff>38966</xdr:rowOff>
    </xdr:from>
    <xdr:to>
      <xdr:col>10</xdr:col>
      <xdr:colOff>487615</xdr:colOff>
      <xdr:row>528</xdr:row>
      <xdr:rowOff>169935</xdr:rowOff>
    </xdr:to>
    <xdr:sp macro="" textlink="">
      <xdr:nvSpPr>
        <xdr:cNvPr id="358" name="Right Arrow 357"/>
        <xdr:cNvSpPr/>
      </xdr:nvSpPr>
      <xdr:spPr>
        <a:xfrm>
          <a:off x="6191941" y="147074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529</xdr:row>
      <xdr:rowOff>35503</xdr:rowOff>
    </xdr:from>
    <xdr:to>
      <xdr:col>10</xdr:col>
      <xdr:colOff>496057</xdr:colOff>
      <xdr:row>529</xdr:row>
      <xdr:rowOff>166472</xdr:rowOff>
    </xdr:to>
    <xdr:sp macro="" textlink="">
      <xdr:nvSpPr>
        <xdr:cNvPr id="359" name="Right Arrow 358"/>
        <xdr:cNvSpPr/>
      </xdr:nvSpPr>
      <xdr:spPr>
        <a:xfrm>
          <a:off x="6200383" y="148945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530</xdr:row>
      <xdr:rowOff>26626</xdr:rowOff>
    </xdr:from>
    <xdr:to>
      <xdr:col>10</xdr:col>
      <xdr:colOff>498005</xdr:colOff>
      <xdr:row>530</xdr:row>
      <xdr:rowOff>157595</xdr:rowOff>
    </xdr:to>
    <xdr:sp macro="" textlink="">
      <xdr:nvSpPr>
        <xdr:cNvPr id="360" name="Right Arrow 359"/>
        <xdr:cNvSpPr/>
      </xdr:nvSpPr>
      <xdr:spPr>
        <a:xfrm>
          <a:off x="6202331" y="150761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531</xdr:row>
      <xdr:rowOff>28575</xdr:rowOff>
    </xdr:from>
    <xdr:to>
      <xdr:col>10</xdr:col>
      <xdr:colOff>485883</xdr:colOff>
      <xdr:row>531</xdr:row>
      <xdr:rowOff>159544</xdr:rowOff>
    </xdr:to>
    <xdr:sp macro="" textlink="">
      <xdr:nvSpPr>
        <xdr:cNvPr id="361" name="Right Arrow 360"/>
        <xdr:cNvSpPr/>
      </xdr:nvSpPr>
      <xdr:spPr>
        <a:xfrm>
          <a:off x="6190209" y="152685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532</xdr:row>
      <xdr:rowOff>16452</xdr:rowOff>
    </xdr:from>
    <xdr:to>
      <xdr:col>10</xdr:col>
      <xdr:colOff>494325</xdr:colOff>
      <xdr:row>532</xdr:row>
      <xdr:rowOff>147421</xdr:rowOff>
    </xdr:to>
    <xdr:sp macro="" textlink="">
      <xdr:nvSpPr>
        <xdr:cNvPr id="362" name="Right Arrow 361"/>
        <xdr:cNvSpPr/>
      </xdr:nvSpPr>
      <xdr:spPr>
        <a:xfrm>
          <a:off x="6198651" y="154469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533</xdr:row>
      <xdr:rowOff>21648</xdr:rowOff>
    </xdr:from>
    <xdr:to>
      <xdr:col>10</xdr:col>
      <xdr:colOff>493568</xdr:colOff>
      <xdr:row>533</xdr:row>
      <xdr:rowOff>152617</xdr:rowOff>
    </xdr:to>
    <xdr:sp macro="" textlink="">
      <xdr:nvSpPr>
        <xdr:cNvPr id="363" name="Right Arrow 362"/>
        <xdr:cNvSpPr/>
      </xdr:nvSpPr>
      <xdr:spPr>
        <a:xfrm>
          <a:off x="6197894" y="156426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41</xdr:row>
      <xdr:rowOff>30307</xdr:rowOff>
    </xdr:from>
    <xdr:to>
      <xdr:col>10</xdr:col>
      <xdr:colOff>484908</xdr:colOff>
      <xdr:row>41</xdr:row>
      <xdr:rowOff>161276</xdr:rowOff>
    </xdr:to>
    <xdr:sp macro="" textlink="">
      <xdr:nvSpPr>
        <xdr:cNvPr id="364" name="Right Arrow 363"/>
        <xdr:cNvSpPr/>
      </xdr:nvSpPr>
      <xdr:spPr>
        <a:xfrm>
          <a:off x="6218429" y="230808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42</xdr:row>
      <xdr:rowOff>26843</xdr:rowOff>
    </xdr:from>
    <xdr:to>
      <xdr:col>10</xdr:col>
      <xdr:colOff>481445</xdr:colOff>
      <xdr:row>42</xdr:row>
      <xdr:rowOff>157812</xdr:rowOff>
    </xdr:to>
    <xdr:sp macro="" textlink="">
      <xdr:nvSpPr>
        <xdr:cNvPr id="365" name="Right Arrow 364"/>
        <xdr:cNvSpPr/>
      </xdr:nvSpPr>
      <xdr:spPr>
        <a:xfrm>
          <a:off x="6214966" y="232678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43</xdr:row>
      <xdr:rowOff>32039</xdr:rowOff>
    </xdr:from>
    <xdr:to>
      <xdr:col>10</xdr:col>
      <xdr:colOff>489346</xdr:colOff>
      <xdr:row>43</xdr:row>
      <xdr:rowOff>163008</xdr:rowOff>
    </xdr:to>
    <xdr:sp macro="" textlink="">
      <xdr:nvSpPr>
        <xdr:cNvPr id="366" name="Right Arrow 365"/>
        <xdr:cNvSpPr/>
      </xdr:nvSpPr>
      <xdr:spPr>
        <a:xfrm>
          <a:off x="6222867" y="234635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44</xdr:row>
      <xdr:rowOff>28034</xdr:rowOff>
    </xdr:from>
    <xdr:to>
      <xdr:col>10</xdr:col>
      <xdr:colOff>491836</xdr:colOff>
      <xdr:row>44</xdr:row>
      <xdr:rowOff>159003</xdr:rowOff>
    </xdr:to>
    <xdr:sp macro="" textlink="">
      <xdr:nvSpPr>
        <xdr:cNvPr id="367" name="Right Arrow 366"/>
        <xdr:cNvSpPr/>
      </xdr:nvSpPr>
      <xdr:spPr>
        <a:xfrm>
          <a:off x="6225357" y="236500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45</xdr:row>
      <xdr:rowOff>45136</xdr:rowOff>
    </xdr:from>
    <xdr:to>
      <xdr:col>10</xdr:col>
      <xdr:colOff>488373</xdr:colOff>
      <xdr:row>45</xdr:row>
      <xdr:rowOff>176105</xdr:rowOff>
    </xdr:to>
    <xdr:sp macro="" textlink="">
      <xdr:nvSpPr>
        <xdr:cNvPr id="368" name="Right Arrow 367"/>
        <xdr:cNvSpPr/>
      </xdr:nvSpPr>
      <xdr:spPr>
        <a:xfrm>
          <a:off x="6221894" y="238576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46</xdr:row>
      <xdr:rowOff>38966</xdr:rowOff>
    </xdr:from>
    <xdr:to>
      <xdr:col>10</xdr:col>
      <xdr:colOff>487615</xdr:colOff>
      <xdr:row>46</xdr:row>
      <xdr:rowOff>169935</xdr:rowOff>
    </xdr:to>
    <xdr:sp macro="" textlink="">
      <xdr:nvSpPr>
        <xdr:cNvPr id="369" name="Right Arrow 368"/>
        <xdr:cNvSpPr/>
      </xdr:nvSpPr>
      <xdr:spPr>
        <a:xfrm>
          <a:off x="6221136" y="240419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47</xdr:row>
      <xdr:rowOff>35503</xdr:rowOff>
    </xdr:from>
    <xdr:to>
      <xdr:col>10</xdr:col>
      <xdr:colOff>496057</xdr:colOff>
      <xdr:row>47</xdr:row>
      <xdr:rowOff>166472</xdr:rowOff>
    </xdr:to>
    <xdr:sp macro="" textlink="">
      <xdr:nvSpPr>
        <xdr:cNvPr id="370" name="Right Arrow 369"/>
        <xdr:cNvSpPr/>
      </xdr:nvSpPr>
      <xdr:spPr>
        <a:xfrm>
          <a:off x="6229578" y="242290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48</xdr:row>
      <xdr:rowOff>26626</xdr:rowOff>
    </xdr:from>
    <xdr:to>
      <xdr:col>10</xdr:col>
      <xdr:colOff>498005</xdr:colOff>
      <xdr:row>48</xdr:row>
      <xdr:rowOff>157595</xdr:rowOff>
    </xdr:to>
    <xdr:sp macro="" textlink="">
      <xdr:nvSpPr>
        <xdr:cNvPr id="371" name="Right Arrow 370"/>
        <xdr:cNvSpPr/>
      </xdr:nvSpPr>
      <xdr:spPr>
        <a:xfrm>
          <a:off x="6231526" y="244106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49</xdr:row>
      <xdr:rowOff>28575</xdr:rowOff>
    </xdr:from>
    <xdr:to>
      <xdr:col>10</xdr:col>
      <xdr:colOff>485883</xdr:colOff>
      <xdr:row>49</xdr:row>
      <xdr:rowOff>159544</xdr:rowOff>
    </xdr:to>
    <xdr:sp macro="" textlink="">
      <xdr:nvSpPr>
        <xdr:cNvPr id="372" name="Right Arrow 371"/>
        <xdr:cNvSpPr/>
      </xdr:nvSpPr>
      <xdr:spPr>
        <a:xfrm>
          <a:off x="6219404" y="246030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77607</xdr:colOff>
      <xdr:row>50</xdr:row>
      <xdr:rowOff>16452</xdr:rowOff>
    </xdr:from>
    <xdr:to>
      <xdr:col>10</xdr:col>
      <xdr:colOff>482419</xdr:colOff>
      <xdr:row>50</xdr:row>
      <xdr:rowOff>147421</xdr:rowOff>
    </xdr:to>
    <xdr:sp macro="" textlink="">
      <xdr:nvSpPr>
        <xdr:cNvPr id="373" name="Right Arrow 372"/>
        <xdr:cNvSpPr/>
      </xdr:nvSpPr>
      <xdr:spPr>
        <a:xfrm>
          <a:off x="6149795" y="95414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51</xdr:row>
      <xdr:rowOff>21648</xdr:rowOff>
    </xdr:from>
    <xdr:to>
      <xdr:col>10</xdr:col>
      <xdr:colOff>493568</xdr:colOff>
      <xdr:row>51</xdr:row>
      <xdr:rowOff>152617</xdr:rowOff>
    </xdr:to>
    <xdr:sp macro="" textlink="">
      <xdr:nvSpPr>
        <xdr:cNvPr id="374" name="Right Arrow 373"/>
        <xdr:cNvSpPr/>
      </xdr:nvSpPr>
      <xdr:spPr>
        <a:xfrm>
          <a:off x="6227089" y="249771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52</xdr:row>
      <xdr:rowOff>30307</xdr:rowOff>
    </xdr:from>
    <xdr:to>
      <xdr:col>10</xdr:col>
      <xdr:colOff>484908</xdr:colOff>
      <xdr:row>52</xdr:row>
      <xdr:rowOff>161276</xdr:rowOff>
    </xdr:to>
    <xdr:sp macro="" textlink="">
      <xdr:nvSpPr>
        <xdr:cNvPr id="375" name="Right Arrow 374"/>
        <xdr:cNvSpPr/>
      </xdr:nvSpPr>
      <xdr:spPr>
        <a:xfrm>
          <a:off x="6218429" y="230808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53</xdr:row>
      <xdr:rowOff>26843</xdr:rowOff>
    </xdr:from>
    <xdr:to>
      <xdr:col>10</xdr:col>
      <xdr:colOff>481445</xdr:colOff>
      <xdr:row>53</xdr:row>
      <xdr:rowOff>157812</xdr:rowOff>
    </xdr:to>
    <xdr:sp macro="" textlink="">
      <xdr:nvSpPr>
        <xdr:cNvPr id="376" name="Right Arrow 375"/>
        <xdr:cNvSpPr/>
      </xdr:nvSpPr>
      <xdr:spPr>
        <a:xfrm>
          <a:off x="6214966" y="232678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54</xdr:row>
      <xdr:rowOff>32039</xdr:rowOff>
    </xdr:from>
    <xdr:to>
      <xdr:col>10</xdr:col>
      <xdr:colOff>489346</xdr:colOff>
      <xdr:row>54</xdr:row>
      <xdr:rowOff>163008</xdr:rowOff>
    </xdr:to>
    <xdr:sp macro="" textlink="">
      <xdr:nvSpPr>
        <xdr:cNvPr id="377" name="Right Arrow 376"/>
        <xdr:cNvSpPr/>
      </xdr:nvSpPr>
      <xdr:spPr>
        <a:xfrm>
          <a:off x="6222867" y="234635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55</xdr:row>
      <xdr:rowOff>28034</xdr:rowOff>
    </xdr:from>
    <xdr:to>
      <xdr:col>10</xdr:col>
      <xdr:colOff>491836</xdr:colOff>
      <xdr:row>55</xdr:row>
      <xdr:rowOff>159003</xdr:rowOff>
    </xdr:to>
    <xdr:sp macro="" textlink="">
      <xdr:nvSpPr>
        <xdr:cNvPr id="378" name="Right Arrow 377"/>
        <xdr:cNvSpPr/>
      </xdr:nvSpPr>
      <xdr:spPr>
        <a:xfrm>
          <a:off x="6225357" y="236500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56</xdr:row>
      <xdr:rowOff>45136</xdr:rowOff>
    </xdr:from>
    <xdr:to>
      <xdr:col>10</xdr:col>
      <xdr:colOff>488373</xdr:colOff>
      <xdr:row>56</xdr:row>
      <xdr:rowOff>176105</xdr:rowOff>
    </xdr:to>
    <xdr:sp macro="" textlink="">
      <xdr:nvSpPr>
        <xdr:cNvPr id="379" name="Right Arrow 378"/>
        <xdr:cNvSpPr/>
      </xdr:nvSpPr>
      <xdr:spPr>
        <a:xfrm>
          <a:off x="6221894" y="238576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59</xdr:row>
      <xdr:rowOff>30307</xdr:rowOff>
    </xdr:from>
    <xdr:to>
      <xdr:col>10</xdr:col>
      <xdr:colOff>484908</xdr:colOff>
      <xdr:row>59</xdr:row>
      <xdr:rowOff>161276</xdr:rowOff>
    </xdr:to>
    <xdr:sp macro="" textlink="">
      <xdr:nvSpPr>
        <xdr:cNvPr id="386" name="Right Arrow 385"/>
        <xdr:cNvSpPr/>
      </xdr:nvSpPr>
      <xdr:spPr>
        <a:xfrm>
          <a:off x="6152284" y="78408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60</xdr:row>
      <xdr:rowOff>26843</xdr:rowOff>
    </xdr:from>
    <xdr:to>
      <xdr:col>10</xdr:col>
      <xdr:colOff>481445</xdr:colOff>
      <xdr:row>60</xdr:row>
      <xdr:rowOff>157812</xdr:rowOff>
    </xdr:to>
    <xdr:sp macro="" textlink="">
      <xdr:nvSpPr>
        <xdr:cNvPr id="387" name="Right Arrow 386"/>
        <xdr:cNvSpPr/>
      </xdr:nvSpPr>
      <xdr:spPr>
        <a:xfrm>
          <a:off x="6148821" y="80278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61</xdr:row>
      <xdr:rowOff>32039</xdr:rowOff>
    </xdr:from>
    <xdr:to>
      <xdr:col>10</xdr:col>
      <xdr:colOff>489346</xdr:colOff>
      <xdr:row>61</xdr:row>
      <xdr:rowOff>163008</xdr:rowOff>
    </xdr:to>
    <xdr:sp macro="" textlink="">
      <xdr:nvSpPr>
        <xdr:cNvPr id="388" name="Right Arrow 387"/>
        <xdr:cNvSpPr/>
      </xdr:nvSpPr>
      <xdr:spPr>
        <a:xfrm>
          <a:off x="6156722" y="82235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62</xdr:row>
      <xdr:rowOff>28034</xdr:rowOff>
    </xdr:from>
    <xdr:to>
      <xdr:col>10</xdr:col>
      <xdr:colOff>491836</xdr:colOff>
      <xdr:row>62</xdr:row>
      <xdr:rowOff>159003</xdr:rowOff>
    </xdr:to>
    <xdr:sp macro="" textlink="">
      <xdr:nvSpPr>
        <xdr:cNvPr id="389" name="Right Arrow 388"/>
        <xdr:cNvSpPr/>
      </xdr:nvSpPr>
      <xdr:spPr>
        <a:xfrm>
          <a:off x="6159212" y="84100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63</xdr:row>
      <xdr:rowOff>45136</xdr:rowOff>
    </xdr:from>
    <xdr:to>
      <xdr:col>10</xdr:col>
      <xdr:colOff>488373</xdr:colOff>
      <xdr:row>63</xdr:row>
      <xdr:rowOff>176105</xdr:rowOff>
    </xdr:to>
    <xdr:sp macro="" textlink="">
      <xdr:nvSpPr>
        <xdr:cNvPr id="390" name="Right Arrow 389"/>
        <xdr:cNvSpPr/>
      </xdr:nvSpPr>
      <xdr:spPr>
        <a:xfrm>
          <a:off x="6155749" y="86176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64</xdr:row>
      <xdr:rowOff>38966</xdr:rowOff>
    </xdr:from>
    <xdr:to>
      <xdr:col>10</xdr:col>
      <xdr:colOff>487615</xdr:colOff>
      <xdr:row>64</xdr:row>
      <xdr:rowOff>169935</xdr:rowOff>
    </xdr:to>
    <xdr:sp macro="" textlink="">
      <xdr:nvSpPr>
        <xdr:cNvPr id="391" name="Right Arrow 390"/>
        <xdr:cNvSpPr/>
      </xdr:nvSpPr>
      <xdr:spPr>
        <a:xfrm>
          <a:off x="6154991" y="88019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65</xdr:row>
      <xdr:rowOff>35503</xdr:rowOff>
    </xdr:from>
    <xdr:to>
      <xdr:col>10</xdr:col>
      <xdr:colOff>496057</xdr:colOff>
      <xdr:row>65</xdr:row>
      <xdr:rowOff>166472</xdr:rowOff>
    </xdr:to>
    <xdr:sp macro="" textlink="">
      <xdr:nvSpPr>
        <xdr:cNvPr id="392" name="Right Arrow 391"/>
        <xdr:cNvSpPr/>
      </xdr:nvSpPr>
      <xdr:spPr>
        <a:xfrm>
          <a:off x="6398912" y="124180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82610</xdr:colOff>
      <xdr:row>66</xdr:row>
      <xdr:rowOff>16043</xdr:rowOff>
    </xdr:from>
    <xdr:to>
      <xdr:col>10</xdr:col>
      <xdr:colOff>487422</xdr:colOff>
      <xdr:row>66</xdr:row>
      <xdr:rowOff>147012</xdr:rowOff>
    </xdr:to>
    <xdr:sp macro="" textlink="">
      <xdr:nvSpPr>
        <xdr:cNvPr id="393" name="Right Arrow 392"/>
        <xdr:cNvSpPr/>
      </xdr:nvSpPr>
      <xdr:spPr>
        <a:xfrm>
          <a:off x="6390277" y="125890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67</xdr:row>
      <xdr:rowOff>28575</xdr:rowOff>
    </xdr:from>
    <xdr:to>
      <xdr:col>10</xdr:col>
      <xdr:colOff>485883</xdr:colOff>
      <xdr:row>67</xdr:row>
      <xdr:rowOff>159544</xdr:rowOff>
    </xdr:to>
    <xdr:sp macro="" textlink="">
      <xdr:nvSpPr>
        <xdr:cNvPr id="394" name="Right Arrow 393"/>
        <xdr:cNvSpPr/>
      </xdr:nvSpPr>
      <xdr:spPr>
        <a:xfrm>
          <a:off x="6153259" y="93630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77607</xdr:colOff>
      <xdr:row>68</xdr:row>
      <xdr:rowOff>16452</xdr:rowOff>
    </xdr:from>
    <xdr:to>
      <xdr:col>10</xdr:col>
      <xdr:colOff>482419</xdr:colOff>
      <xdr:row>68</xdr:row>
      <xdr:rowOff>147421</xdr:rowOff>
    </xdr:to>
    <xdr:sp macro="" textlink="">
      <xdr:nvSpPr>
        <xdr:cNvPr id="395" name="Right Arrow 394"/>
        <xdr:cNvSpPr/>
      </xdr:nvSpPr>
      <xdr:spPr>
        <a:xfrm>
          <a:off x="6149795" y="95414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69</xdr:row>
      <xdr:rowOff>21648</xdr:rowOff>
    </xdr:from>
    <xdr:to>
      <xdr:col>10</xdr:col>
      <xdr:colOff>493568</xdr:colOff>
      <xdr:row>69</xdr:row>
      <xdr:rowOff>152617</xdr:rowOff>
    </xdr:to>
    <xdr:sp macro="" textlink="">
      <xdr:nvSpPr>
        <xdr:cNvPr id="396" name="Right Arrow 395"/>
        <xdr:cNvSpPr/>
      </xdr:nvSpPr>
      <xdr:spPr>
        <a:xfrm>
          <a:off x="6160944" y="97371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70</xdr:row>
      <xdr:rowOff>30307</xdr:rowOff>
    </xdr:from>
    <xdr:to>
      <xdr:col>10</xdr:col>
      <xdr:colOff>484908</xdr:colOff>
      <xdr:row>70</xdr:row>
      <xdr:rowOff>161276</xdr:rowOff>
    </xdr:to>
    <xdr:sp macro="" textlink="">
      <xdr:nvSpPr>
        <xdr:cNvPr id="397" name="Right Arrow 396"/>
        <xdr:cNvSpPr/>
      </xdr:nvSpPr>
      <xdr:spPr>
        <a:xfrm>
          <a:off x="6152284" y="9936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71</xdr:row>
      <xdr:rowOff>26843</xdr:rowOff>
    </xdr:from>
    <xdr:to>
      <xdr:col>10</xdr:col>
      <xdr:colOff>481445</xdr:colOff>
      <xdr:row>71</xdr:row>
      <xdr:rowOff>157812</xdr:rowOff>
    </xdr:to>
    <xdr:sp macro="" textlink="">
      <xdr:nvSpPr>
        <xdr:cNvPr id="398" name="Right Arrow 397"/>
        <xdr:cNvSpPr/>
      </xdr:nvSpPr>
      <xdr:spPr>
        <a:xfrm>
          <a:off x="6148821" y="10123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72</xdr:row>
      <xdr:rowOff>32039</xdr:rowOff>
    </xdr:from>
    <xdr:to>
      <xdr:col>10</xdr:col>
      <xdr:colOff>489346</xdr:colOff>
      <xdr:row>72</xdr:row>
      <xdr:rowOff>163008</xdr:rowOff>
    </xdr:to>
    <xdr:sp macro="" textlink="">
      <xdr:nvSpPr>
        <xdr:cNvPr id="399" name="Right Arrow 398"/>
        <xdr:cNvSpPr/>
      </xdr:nvSpPr>
      <xdr:spPr>
        <a:xfrm>
          <a:off x="6156722" y="10319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73</xdr:row>
      <xdr:rowOff>28034</xdr:rowOff>
    </xdr:from>
    <xdr:to>
      <xdr:col>10</xdr:col>
      <xdr:colOff>491836</xdr:colOff>
      <xdr:row>73</xdr:row>
      <xdr:rowOff>159003</xdr:rowOff>
    </xdr:to>
    <xdr:sp macro="" textlink="">
      <xdr:nvSpPr>
        <xdr:cNvPr id="400" name="Right Arrow 399"/>
        <xdr:cNvSpPr/>
      </xdr:nvSpPr>
      <xdr:spPr>
        <a:xfrm>
          <a:off x="6159212" y="10505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74</xdr:row>
      <xdr:rowOff>45136</xdr:rowOff>
    </xdr:from>
    <xdr:to>
      <xdr:col>10</xdr:col>
      <xdr:colOff>488373</xdr:colOff>
      <xdr:row>74</xdr:row>
      <xdr:rowOff>176105</xdr:rowOff>
    </xdr:to>
    <xdr:sp macro="" textlink="">
      <xdr:nvSpPr>
        <xdr:cNvPr id="401" name="Right Arrow 400"/>
        <xdr:cNvSpPr/>
      </xdr:nvSpPr>
      <xdr:spPr>
        <a:xfrm>
          <a:off x="6155749" y="10713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77</xdr:row>
      <xdr:rowOff>30307</xdr:rowOff>
    </xdr:from>
    <xdr:to>
      <xdr:col>10</xdr:col>
      <xdr:colOff>484908</xdr:colOff>
      <xdr:row>77</xdr:row>
      <xdr:rowOff>161276</xdr:rowOff>
    </xdr:to>
    <xdr:sp macro="" textlink="">
      <xdr:nvSpPr>
        <xdr:cNvPr id="402" name="Right Arrow 401"/>
        <xdr:cNvSpPr/>
      </xdr:nvSpPr>
      <xdr:spPr>
        <a:xfrm>
          <a:off x="6330877" y="112698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78</xdr:row>
      <xdr:rowOff>26843</xdr:rowOff>
    </xdr:from>
    <xdr:to>
      <xdr:col>10</xdr:col>
      <xdr:colOff>481445</xdr:colOff>
      <xdr:row>78</xdr:row>
      <xdr:rowOff>157812</xdr:rowOff>
    </xdr:to>
    <xdr:sp macro="" textlink="">
      <xdr:nvSpPr>
        <xdr:cNvPr id="403" name="Right Arrow 402"/>
        <xdr:cNvSpPr/>
      </xdr:nvSpPr>
      <xdr:spPr>
        <a:xfrm>
          <a:off x="6327414" y="114568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79</xdr:row>
      <xdr:rowOff>32039</xdr:rowOff>
    </xdr:from>
    <xdr:to>
      <xdr:col>10</xdr:col>
      <xdr:colOff>489346</xdr:colOff>
      <xdr:row>79</xdr:row>
      <xdr:rowOff>163008</xdr:rowOff>
    </xdr:to>
    <xdr:sp macro="" textlink="">
      <xdr:nvSpPr>
        <xdr:cNvPr id="404" name="Right Arrow 403"/>
        <xdr:cNvSpPr/>
      </xdr:nvSpPr>
      <xdr:spPr>
        <a:xfrm>
          <a:off x="6335315" y="116525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80</xdr:row>
      <xdr:rowOff>28034</xdr:rowOff>
    </xdr:from>
    <xdr:to>
      <xdr:col>10</xdr:col>
      <xdr:colOff>491836</xdr:colOff>
      <xdr:row>80</xdr:row>
      <xdr:rowOff>159003</xdr:rowOff>
    </xdr:to>
    <xdr:sp macro="" textlink="">
      <xdr:nvSpPr>
        <xdr:cNvPr id="405" name="Right Arrow 404"/>
        <xdr:cNvSpPr/>
      </xdr:nvSpPr>
      <xdr:spPr>
        <a:xfrm>
          <a:off x="6337805" y="118390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81</xdr:row>
      <xdr:rowOff>45136</xdr:rowOff>
    </xdr:from>
    <xdr:to>
      <xdr:col>10</xdr:col>
      <xdr:colOff>488373</xdr:colOff>
      <xdr:row>81</xdr:row>
      <xdr:rowOff>176105</xdr:rowOff>
    </xdr:to>
    <xdr:sp macro="" textlink="">
      <xdr:nvSpPr>
        <xdr:cNvPr id="406" name="Right Arrow 405"/>
        <xdr:cNvSpPr/>
      </xdr:nvSpPr>
      <xdr:spPr>
        <a:xfrm>
          <a:off x="6334342" y="120466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82</xdr:row>
      <xdr:rowOff>38966</xdr:rowOff>
    </xdr:from>
    <xdr:to>
      <xdr:col>10</xdr:col>
      <xdr:colOff>487615</xdr:colOff>
      <xdr:row>82</xdr:row>
      <xdr:rowOff>169935</xdr:rowOff>
    </xdr:to>
    <xdr:sp macro="" textlink="">
      <xdr:nvSpPr>
        <xdr:cNvPr id="407" name="Right Arrow 406"/>
        <xdr:cNvSpPr/>
      </xdr:nvSpPr>
      <xdr:spPr>
        <a:xfrm>
          <a:off x="6333584" y="122309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83</xdr:row>
      <xdr:rowOff>35503</xdr:rowOff>
    </xdr:from>
    <xdr:to>
      <xdr:col>10</xdr:col>
      <xdr:colOff>496057</xdr:colOff>
      <xdr:row>83</xdr:row>
      <xdr:rowOff>166472</xdr:rowOff>
    </xdr:to>
    <xdr:sp macro="" textlink="">
      <xdr:nvSpPr>
        <xdr:cNvPr id="408" name="Right Arrow 407"/>
        <xdr:cNvSpPr/>
      </xdr:nvSpPr>
      <xdr:spPr>
        <a:xfrm>
          <a:off x="6342026" y="124180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84</xdr:row>
      <xdr:rowOff>26626</xdr:rowOff>
    </xdr:from>
    <xdr:to>
      <xdr:col>10</xdr:col>
      <xdr:colOff>498005</xdr:colOff>
      <xdr:row>84</xdr:row>
      <xdr:rowOff>157595</xdr:rowOff>
    </xdr:to>
    <xdr:sp macro="" textlink="">
      <xdr:nvSpPr>
        <xdr:cNvPr id="409" name="Right Arrow 408"/>
        <xdr:cNvSpPr/>
      </xdr:nvSpPr>
      <xdr:spPr>
        <a:xfrm>
          <a:off x="6343974" y="125996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85</xdr:row>
      <xdr:rowOff>28575</xdr:rowOff>
    </xdr:from>
    <xdr:to>
      <xdr:col>10</xdr:col>
      <xdr:colOff>485883</xdr:colOff>
      <xdr:row>85</xdr:row>
      <xdr:rowOff>159544</xdr:rowOff>
    </xdr:to>
    <xdr:sp macro="" textlink="">
      <xdr:nvSpPr>
        <xdr:cNvPr id="410" name="Right Arrow 409"/>
        <xdr:cNvSpPr/>
      </xdr:nvSpPr>
      <xdr:spPr>
        <a:xfrm>
          <a:off x="6331852" y="127920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77607</xdr:colOff>
      <xdr:row>86</xdr:row>
      <xdr:rowOff>16452</xdr:rowOff>
    </xdr:from>
    <xdr:to>
      <xdr:col>10</xdr:col>
      <xdr:colOff>482419</xdr:colOff>
      <xdr:row>86</xdr:row>
      <xdr:rowOff>147421</xdr:rowOff>
    </xdr:to>
    <xdr:sp macro="" textlink="">
      <xdr:nvSpPr>
        <xdr:cNvPr id="411" name="Right Arrow 410"/>
        <xdr:cNvSpPr/>
      </xdr:nvSpPr>
      <xdr:spPr>
        <a:xfrm>
          <a:off x="6328388" y="129704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87</xdr:row>
      <xdr:rowOff>21648</xdr:rowOff>
    </xdr:from>
    <xdr:to>
      <xdr:col>10</xdr:col>
      <xdr:colOff>493568</xdr:colOff>
      <xdr:row>87</xdr:row>
      <xdr:rowOff>152617</xdr:rowOff>
    </xdr:to>
    <xdr:sp macro="" textlink="">
      <xdr:nvSpPr>
        <xdr:cNvPr id="412" name="Right Arrow 411"/>
        <xdr:cNvSpPr/>
      </xdr:nvSpPr>
      <xdr:spPr>
        <a:xfrm>
          <a:off x="6339537" y="131661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88</xdr:row>
      <xdr:rowOff>30307</xdr:rowOff>
    </xdr:from>
    <xdr:to>
      <xdr:col>10</xdr:col>
      <xdr:colOff>484908</xdr:colOff>
      <xdr:row>88</xdr:row>
      <xdr:rowOff>161276</xdr:rowOff>
    </xdr:to>
    <xdr:sp macro="" textlink="">
      <xdr:nvSpPr>
        <xdr:cNvPr id="413" name="Right Arrow 412"/>
        <xdr:cNvSpPr/>
      </xdr:nvSpPr>
      <xdr:spPr>
        <a:xfrm>
          <a:off x="6330877" y="13365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89</xdr:row>
      <xdr:rowOff>26843</xdr:rowOff>
    </xdr:from>
    <xdr:to>
      <xdr:col>10</xdr:col>
      <xdr:colOff>481445</xdr:colOff>
      <xdr:row>89</xdr:row>
      <xdr:rowOff>157812</xdr:rowOff>
    </xdr:to>
    <xdr:sp macro="" textlink="">
      <xdr:nvSpPr>
        <xdr:cNvPr id="414" name="Right Arrow 413"/>
        <xdr:cNvSpPr/>
      </xdr:nvSpPr>
      <xdr:spPr>
        <a:xfrm>
          <a:off x="6327414" y="13552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90</xdr:row>
      <xdr:rowOff>32039</xdr:rowOff>
    </xdr:from>
    <xdr:to>
      <xdr:col>10</xdr:col>
      <xdr:colOff>489346</xdr:colOff>
      <xdr:row>90</xdr:row>
      <xdr:rowOff>163008</xdr:rowOff>
    </xdr:to>
    <xdr:sp macro="" textlink="">
      <xdr:nvSpPr>
        <xdr:cNvPr id="415" name="Right Arrow 414"/>
        <xdr:cNvSpPr/>
      </xdr:nvSpPr>
      <xdr:spPr>
        <a:xfrm>
          <a:off x="6335315" y="13748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91</xdr:row>
      <xdr:rowOff>28034</xdr:rowOff>
    </xdr:from>
    <xdr:to>
      <xdr:col>10</xdr:col>
      <xdr:colOff>491836</xdr:colOff>
      <xdr:row>91</xdr:row>
      <xdr:rowOff>159003</xdr:rowOff>
    </xdr:to>
    <xdr:sp macro="" textlink="">
      <xdr:nvSpPr>
        <xdr:cNvPr id="416" name="Right Arrow 415"/>
        <xdr:cNvSpPr/>
      </xdr:nvSpPr>
      <xdr:spPr>
        <a:xfrm>
          <a:off x="6337805" y="13934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92</xdr:row>
      <xdr:rowOff>45136</xdr:rowOff>
    </xdr:from>
    <xdr:to>
      <xdr:col>10</xdr:col>
      <xdr:colOff>488373</xdr:colOff>
      <xdr:row>92</xdr:row>
      <xdr:rowOff>176105</xdr:rowOff>
    </xdr:to>
    <xdr:sp macro="" textlink="">
      <xdr:nvSpPr>
        <xdr:cNvPr id="417" name="Right Arrow 416"/>
        <xdr:cNvSpPr/>
      </xdr:nvSpPr>
      <xdr:spPr>
        <a:xfrm>
          <a:off x="6334342" y="14142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129177</xdr:colOff>
      <xdr:row>65</xdr:row>
      <xdr:rowOff>30860</xdr:rowOff>
    </xdr:from>
    <xdr:to>
      <xdr:col>12</xdr:col>
      <xdr:colOff>533989</xdr:colOff>
      <xdr:row>65</xdr:row>
      <xdr:rowOff>161829</xdr:rowOff>
    </xdr:to>
    <xdr:sp macro="" textlink="">
      <xdr:nvSpPr>
        <xdr:cNvPr id="420" name="Right Arrow 419"/>
        <xdr:cNvSpPr/>
      </xdr:nvSpPr>
      <xdr:spPr>
        <a:xfrm>
          <a:off x="7664510" y="12413360"/>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143994</xdr:colOff>
      <xdr:row>47</xdr:row>
      <xdr:rowOff>35094</xdr:rowOff>
    </xdr:from>
    <xdr:to>
      <xdr:col>12</xdr:col>
      <xdr:colOff>548806</xdr:colOff>
      <xdr:row>47</xdr:row>
      <xdr:rowOff>166063</xdr:rowOff>
    </xdr:to>
    <xdr:sp macro="" textlink="">
      <xdr:nvSpPr>
        <xdr:cNvPr id="421" name="Right Arrow 420"/>
        <xdr:cNvSpPr/>
      </xdr:nvSpPr>
      <xdr:spPr>
        <a:xfrm>
          <a:off x="7679327" y="898859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122829</xdr:colOff>
      <xdr:row>83</xdr:row>
      <xdr:rowOff>35093</xdr:rowOff>
    </xdr:from>
    <xdr:to>
      <xdr:col>12</xdr:col>
      <xdr:colOff>527641</xdr:colOff>
      <xdr:row>83</xdr:row>
      <xdr:rowOff>166062</xdr:rowOff>
    </xdr:to>
    <xdr:sp macro="" textlink="">
      <xdr:nvSpPr>
        <xdr:cNvPr id="422" name="Right Arrow 421"/>
        <xdr:cNvSpPr/>
      </xdr:nvSpPr>
      <xdr:spPr>
        <a:xfrm>
          <a:off x="7658162" y="1584659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80096</xdr:colOff>
      <xdr:row>70</xdr:row>
      <xdr:rowOff>30307</xdr:rowOff>
    </xdr:from>
    <xdr:to>
      <xdr:col>12</xdr:col>
      <xdr:colOff>484908</xdr:colOff>
      <xdr:row>70</xdr:row>
      <xdr:rowOff>161276</xdr:rowOff>
    </xdr:to>
    <xdr:sp macro="" textlink="">
      <xdr:nvSpPr>
        <xdr:cNvPr id="427" name="Right Arrow 426"/>
        <xdr:cNvSpPr/>
      </xdr:nvSpPr>
      <xdr:spPr>
        <a:xfrm>
          <a:off x="6387763" y="13365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76633</xdr:colOff>
      <xdr:row>71</xdr:row>
      <xdr:rowOff>26843</xdr:rowOff>
    </xdr:from>
    <xdr:to>
      <xdr:col>12</xdr:col>
      <xdr:colOff>481445</xdr:colOff>
      <xdr:row>71</xdr:row>
      <xdr:rowOff>157812</xdr:rowOff>
    </xdr:to>
    <xdr:sp macro="" textlink="">
      <xdr:nvSpPr>
        <xdr:cNvPr id="428" name="Right Arrow 427"/>
        <xdr:cNvSpPr/>
      </xdr:nvSpPr>
      <xdr:spPr>
        <a:xfrm>
          <a:off x="11908800" y="129808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84534</xdr:colOff>
      <xdr:row>72</xdr:row>
      <xdr:rowOff>32039</xdr:rowOff>
    </xdr:from>
    <xdr:to>
      <xdr:col>12</xdr:col>
      <xdr:colOff>489346</xdr:colOff>
      <xdr:row>72</xdr:row>
      <xdr:rowOff>163008</xdr:rowOff>
    </xdr:to>
    <xdr:sp macro="" textlink="">
      <xdr:nvSpPr>
        <xdr:cNvPr id="429" name="Right Arrow 428"/>
        <xdr:cNvSpPr/>
      </xdr:nvSpPr>
      <xdr:spPr>
        <a:xfrm>
          <a:off x="6392201" y="13748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87024</xdr:colOff>
      <xdr:row>73</xdr:row>
      <xdr:rowOff>28034</xdr:rowOff>
    </xdr:from>
    <xdr:to>
      <xdr:col>12</xdr:col>
      <xdr:colOff>491836</xdr:colOff>
      <xdr:row>73</xdr:row>
      <xdr:rowOff>159003</xdr:rowOff>
    </xdr:to>
    <xdr:sp macro="" textlink="">
      <xdr:nvSpPr>
        <xdr:cNvPr id="430" name="Right Arrow 429"/>
        <xdr:cNvSpPr/>
      </xdr:nvSpPr>
      <xdr:spPr>
        <a:xfrm>
          <a:off x="6394691" y="13934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80096</xdr:colOff>
      <xdr:row>52</xdr:row>
      <xdr:rowOff>30307</xdr:rowOff>
    </xdr:from>
    <xdr:to>
      <xdr:col>12</xdr:col>
      <xdr:colOff>484908</xdr:colOff>
      <xdr:row>52</xdr:row>
      <xdr:rowOff>161276</xdr:rowOff>
    </xdr:to>
    <xdr:sp macro="" textlink="">
      <xdr:nvSpPr>
        <xdr:cNvPr id="431" name="Right Arrow 430"/>
        <xdr:cNvSpPr/>
      </xdr:nvSpPr>
      <xdr:spPr>
        <a:xfrm>
          <a:off x="7700096" y="13365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76633</xdr:colOff>
      <xdr:row>53</xdr:row>
      <xdr:rowOff>26843</xdr:rowOff>
    </xdr:from>
    <xdr:to>
      <xdr:col>12</xdr:col>
      <xdr:colOff>481445</xdr:colOff>
      <xdr:row>53</xdr:row>
      <xdr:rowOff>157812</xdr:rowOff>
    </xdr:to>
    <xdr:sp macro="" textlink="">
      <xdr:nvSpPr>
        <xdr:cNvPr id="432" name="Right Arrow 431"/>
        <xdr:cNvSpPr/>
      </xdr:nvSpPr>
      <xdr:spPr>
        <a:xfrm>
          <a:off x="7696633" y="13552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84534</xdr:colOff>
      <xdr:row>54</xdr:row>
      <xdr:rowOff>32039</xdr:rowOff>
    </xdr:from>
    <xdr:to>
      <xdr:col>12</xdr:col>
      <xdr:colOff>489346</xdr:colOff>
      <xdr:row>54</xdr:row>
      <xdr:rowOff>163008</xdr:rowOff>
    </xdr:to>
    <xdr:sp macro="" textlink="">
      <xdr:nvSpPr>
        <xdr:cNvPr id="433" name="Right Arrow 432"/>
        <xdr:cNvSpPr/>
      </xdr:nvSpPr>
      <xdr:spPr>
        <a:xfrm>
          <a:off x="7704534" y="13748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87024</xdr:colOff>
      <xdr:row>55</xdr:row>
      <xdr:rowOff>28034</xdr:rowOff>
    </xdr:from>
    <xdr:to>
      <xdr:col>12</xdr:col>
      <xdr:colOff>491836</xdr:colOff>
      <xdr:row>55</xdr:row>
      <xdr:rowOff>159003</xdr:rowOff>
    </xdr:to>
    <xdr:sp macro="" textlink="">
      <xdr:nvSpPr>
        <xdr:cNvPr id="434" name="Right Arrow 433"/>
        <xdr:cNvSpPr/>
      </xdr:nvSpPr>
      <xdr:spPr>
        <a:xfrm>
          <a:off x="7707024" y="13934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80096</xdr:colOff>
      <xdr:row>88</xdr:row>
      <xdr:rowOff>30307</xdr:rowOff>
    </xdr:from>
    <xdr:to>
      <xdr:col>12</xdr:col>
      <xdr:colOff>484908</xdr:colOff>
      <xdr:row>88</xdr:row>
      <xdr:rowOff>161276</xdr:rowOff>
    </xdr:to>
    <xdr:sp macro="" textlink="">
      <xdr:nvSpPr>
        <xdr:cNvPr id="435" name="Right Arrow 434"/>
        <xdr:cNvSpPr/>
      </xdr:nvSpPr>
      <xdr:spPr>
        <a:xfrm>
          <a:off x="7700096" y="13365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76633</xdr:colOff>
      <xdr:row>89</xdr:row>
      <xdr:rowOff>26843</xdr:rowOff>
    </xdr:from>
    <xdr:to>
      <xdr:col>12</xdr:col>
      <xdr:colOff>481445</xdr:colOff>
      <xdr:row>89</xdr:row>
      <xdr:rowOff>157812</xdr:rowOff>
    </xdr:to>
    <xdr:sp macro="" textlink="">
      <xdr:nvSpPr>
        <xdr:cNvPr id="436" name="Right Arrow 435"/>
        <xdr:cNvSpPr/>
      </xdr:nvSpPr>
      <xdr:spPr>
        <a:xfrm>
          <a:off x="7696633" y="13552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84534</xdr:colOff>
      <xdr:row>90</xdr:row>
      <xdr:rowOff>32039</xdr:rowOff>
    </xdr:from>
    <xdr:to>
      <xdr:col>12</xdr:col>
      <xdr:colOff>489346</xdr:colOff>
      <xdr:row>90</xdr:row>
      <xdr:rowOff>163008</xdr:rowOff>
    </xdr:to>
    <xdr:sp macro="" textlink="">
      <xdr:nvSpPr>
        <xdr:cNvPr id="437" name="Right Arrow 436"/>
        <xdr:cNvSpPr/>
      </xdr:nvSpPr>
      <xdr:spPr>
        <a:xfrm>
          <a:off x="7704534" y="13748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87024</xdr:colOff>
      <xdr:row>91</xdr:row>
      <xdr:rowOff>28034</xdr:rowOff>
    </xdr:from>
    <xdr:to>
      <xdr:col>12</xdr:col>
      <xdr:colOff>491836</xdr:colOff>
      <xdr:row>91</xdr:row>
      <xdr:rowOff>159003</xdr:rowOff>
    </xdr:to>
    <xdr:sp macro="" textlink="">
      <xdr:nvSpPr>
        <xdr:cNvPr id="438" name="Right Arrow 437"/>
        <xdr:cNvSpPr/>
      </xdr:nvSpPr>
      <xdr:spPr>
        <a:xfrm>
          <a:off x="7707024" y="13934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157</xdr:row>
      <xdr:rowOff>42333</xdr:rowOff>
    </xdr:from>
    <xdr:to>
      <xdr:col>12</xdr:col>
      <xdr:colOff>489479</xdr:colOff>
      <xdr:row>157</xdr:row>
      <xdr:rowOff>173302</xdr:rowOff>
    </xdr:to>
    <xdr:sp macro="" textlink="">
      <xdr:nvSpPr>
        <xdr:cNvPr id="440" name="Right Arrow 439"/>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170</xdr:row>
      <xdr:rowOff>42333</xdr:rowOff>
    </xdr:from>
    <xdr:to>
      <xdr:col>12</xdr:col>
      <xdr:colOff>489479</xdr:colOff>
      <xdr:row>170</xdr:row>
      <xdr:rowOff>173302</xdr:rowOff>
    </xdr:to>
    <xdr:sp macro="" textlink="">
      <xdr:nvSpPr>
        <xdr:cNvPr id="441" name="Right Arrow 440"/>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183</xdr:row>
      <xdr:rowOff>42333</xdr:rowOff>
    </xdr:from>
    <xdr:to>
      <xdr:col>12</xdr:col>
      <xdr:colOff>489479</xdr:colOff>
      <xdr:row>183</xdr:row>
      <xdr:rowOff>173302</xdr:rowOff>
    </xdr:to>
    <xdr:sp macro="" textlink="">
      <xdr:nvSpPr>
        <xdr:cNvPr id="442" name="Right Arrow 441"/>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196</xdr:row>
      <xdr:rowOff>42333</xdr:rowOff>
    </xdr:from>
    <xdr:to>
      <xdr:col>12</xdr:col>
      <xdr:colOff>489479</xdr:colOff>
      <xdr:row>196</xdr:row>
      <xdr:rowOff>173302</xdr:rowOff>
    </xdr:to>
    <xdr:sp macro="" textlink="">
      <xdr:nvSpPr>
        <xdr:cNvPr id="443" name="Right Arrow 442"/>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209</xdr:row>
      <xdr:rowOff>42333</xdr:rowOff>
    </xdr:from>
    <xdr:to>
      <xdr:col>12</xdr:col>
      <xdr:colOff>489479</xdr:colOff>
      <xdr:row>209</xdr:row>
      <xdr:rowOff>173302</xdr:rowOff>
    </xdr:to>
    <xdr:sp macro="" textlink="">
      <xdr:nvSpPr>
        <xdr:cNvPr id="444" name="Right Arrow 443"/>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222</xdr:row>
      <xdr:rowOff>42333</xdr:rowOff>
    </xdr:from>
    <xdr:to>
      <xdr:col>12</xdr:col>
      <xdr:colOff>489479</xdr:colOff>
      <xdr:row>222</xdr:row>
      <xdr:rowOff>173302</xdr:rowOff>
    </xdr:to>
    <xdr:sp macro="" textlink="">
      <xdr:nvSpPr>
        <xdr:cNvPr id="445" name="Right Arrow 444"/>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235</xdr:row>
      <xdr:rowOff>42333</xdr:rowOff>
    </xdr:from>
    <xdr:to>
      <xdr:col>12</xdr:col>
      <xdr:colOff>489479</xdr:colOff>
      <xdr:row>235</xdr:row>
      <xdr:rowOff>173302</xdr:rowOff>
    </xdr:to>
    <xdr:sp macro="" textlink="">
      <xdr:nvSpPr>
        <xdr:cNvPr id="446" name="Right Arrow 445"/>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248</xdr:row>
      <xdr:rowOff>42333</xdr:rowOff>
    </xdr:from>
    <xdr:to>
      <xdr:col>12</xdr:col>
      <xdr:colOff>489479</xdr:colOff>
      <xdr:row>248</xdr:row>
      <xdr:rowOff>173302</xdr:rowOff>
    </xdr:to>
    <xdr:sp macro="" textlink="">
      <xdr:nvSpPr>
        <xdr:cNvPr id="447" name="Right Arrow 446"/>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261</xdr:row>
      <xdr:rowOff>42333</xdr:rowOff>
    </xdr:from>
    <xdr:to>
      <xdr:col>12</xdr:col>
      <xdr:colOff>489479</xdr:colOff>
      <xdr:row>261</xdr:row>
      <xdr:rowOff>173302</xdr:rowOff>
    </xdr:to>
    <xdr:sp macro="" textlink="">
      <xdr:nvSpPr>
        <xdr:cNvPr id="448" name="Right Arrow 447"/>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274</xdr:row>
      <xdr:rowOff>42333</xdr:rowOff>
    </xdr:from>
    <xdr:to>
      <xdr:col>12</xdr:col>
      <xdr:colOff>489479</xdr:colOff>
      <xdr:row>274</xdr:row>
      <xdr:rowOff>173302</xdr:rowOff>
    </xdr:to>
    <xdr:sp macro="" textlink="">
      <xdr:nvSpPr>
        <xdr:cNvPr id="449" name="Right Arrow 448"/>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287</xdr:row>
      <xdr:rowOff>42333</xdr:rowOff>
    </xdr:from>
    <xdr:to>
      <xdr:col>12</xdr:col>
      <xdr:colOff>489479</xdr:colOff>
      <xdr:row>287</xdr:row>
      <xdr:rowOff>173302</xdr:rowOff>
    </xdr:to>
    <xdr:sp macro="" textlink="">
      <xdr:nvSpPr>
        <xdr:cNvPr id="450" name="Right Arrow 449"/>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300</xdr:row>
      <xdr:rowOff>42333</xdr:rowOff>
    </xdr:from>
    <xdr:to>
      <xdr:col>12</xdr:col>
      <xdr:colOff>489479</xdr:colOff>
      <xdr:row>300</xdr:row>
      <xdr:rowOff>173302</xdr:rowOff>
    </xdr:to>
    <xdr:sp macro="" textlink="">
      <xdr:nvSpPr>
        <xdr:cNvPr id="451" name="Right Arrow 450"/>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313</xdr:row>
      <xdr:rowOff>42333</xdr:rowOff>
    </xdr:from>
    <xdr:to>
      <xdr:col>12</xdr:col>
      <xdr:colOff>489479</xdr:colOff>
      <xdr:row>313</xdr:row>
      <xdr:rowOff>173302</xdr:rowOff>
    </xdr:to>
    <xdr:sp macro="" textlink="">
      <xdr:nvSpPr>
        <xdr:cNvPr id="452" name="Right Arrow 451"/>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326</xdr:row>
      <xdr:rowOff>42333</xdr:rowOff>
    </xdr:from>
    <xdr:to>
      <xdr:col>12</xdr:col>
      <xdr:colOff>489479</xdr:colOff>
      <xdr:row>326</xdr:row>
      <xdr:rowOff>173302</xdr:rowOff>
    </xdr:to>
    <xdr:sp macro="" textlink="">
      <xdr:nvSpPr>
        <xdr:cNvPr id="453" name="Right Arrow 452"/>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339</xdr:row>
      <xdr:rowOff>42333</xdr:rowOff>
    </xdr:from>
    <xdr:to>
      <xdr:col>12</xdr:col>
      <xdr:colOff>489479</xdr:colOff>
      <xdr:row>339</xdr:row>
      <xdr:rowOff>173302</xdr:rowOff>
    </xdr:to>
    <xdr:sp macro="" textlink="">
      <xdr:nvSpPr>
        <xdr:cNvPr id="454" name="Right Arrow 453"/>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352</xdr:row>
      <xdr:rowOff>42333</xdr:rowOff>
    </xdr:from>
    <xdr:to>
      <xdr:col>12</xdr:col>
      <xdr:colOff>489479</xdr:colOff>
      <xdr:row>352</xdr:row>
      <xdr:rowOff>173302</xdr:rowOff>
    </xdr:to>
    <xdr:sp macro="" textlink="">
      <xdr:nvSpPr>
        <xdr:cNvPr id="455" name="Right Arrow 454"/>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365</xdr:row>
      <xdr:rowOff>42333</xdr:rowOff>
    </xdr:from>
    <xdr:to>
      <xdr:col>12</xdr:col>
      <xdr:colOff>489479</xdr:colOff>
      <xdr:row>365</xdr:row>
      <xdr:rowOff>173302</xdr:rowOff>
    </xdr:to>
    <xdr:sp macro="" textlink="">
      <xdr:nvSpPr>
        <xdr:cNvPr id="456" name="Right Arrow 455"/>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378</xdr:row>
      <xdr:rowOff>42333</xdr:rowOff>
    </xdr:from>
    <xdr:to>
      <xdr:col>12</xdr:col>
      <xdr:colOff>489479</xdr:colOff>
      <xdr:row>378</xdr:row>
      <xdr:rowOff>173302</xdr:rowOff>
    </xdr:to>
    <xdr:sp macro="" textlink="">
      <xdr:nvSpPr>
        <xdr:cNvPr id="457" name="Right Arrow 456"/>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391</xdr:row>
      <xdr:rowOff>42333</xdr:rowOff>
    </xdr:from>
    <xdr:to>
      <xdr:col>12</xdr:col>
      <xdr:colOff>489479</xdr:colOff>
      <xdr:row>391</xdr:row>
      <xdr:rowOff>173302</xdr:rowOff>
    </xdr:to>
    <xdr:sp macro="" textlink="">
      <xdr:nvSpPr>
        <xdr:cNvPr id="458" name="Right Arrow 457"/>
        <xdr:cNvSpPr/>
      </xdr:nvSpPr>
      <xdr:spPr>
        <a:xfrm>
          <a:off x="7704667" y="27453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404</xdr:row>
      <xdr:rowOff>42333</xdr:rowOff>
    </xdr:from>
    <xdr:to>
      <xdr:col>12</xdr:col>
      <xdr:colOff>489479</xdr:colOff>
      <xdr:row>404</xdr:row>
      <xdr:rowOff>173302</xdr:rowOff>
    </xdr:to>
    <xdr:sp macro="" textlink="">
      <xdr:nvSpPr>
        <xdr:cNvPr id="459" name="Right Arrow 458"/>
        <xdr:cNvSpPr/>
      </xdr:nvSpPr>
      <xdr:spPr>
        <a:xfrm>
          <a:off x="7704667" y="72030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418</xdr:row>
      <xdr:rowOff>42333</xdr:rowOff>
    </xdr:from>
    <xdr:to>
      <xdr:col>12</xdr:col>
      <xdr:colOff>489479</xdr:colOff>
      <xdr:row>418</xdr:row>
      <xdr:rowOff>173302</xdr:rowOff>
    </xdr:to>
    <xdr:sp macro="" textlink="">
      <xdr:nvSpPr>
        <xdr:cNvPr id="460" name="Right Arrow 459"/>
        <xdr:cNvSpPr/>
      </xdr:nvSpPr>
      <xdr:spPr>
        <a:xfrm>
          <a:off x="7704667" y="72030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432</xdr:row>
      <xdr:rowOff>42333</xdr:rowOff>
    </xdr:from>
    <xdr:to>
      <xdr:col>12</xdr:col>
      <xdr:colOff>489479</xdr:colOff>
      <xdr:row>432</xdr:row>
      <xdr:rowOff>173302</xdr:rowOff>
    </xdr:to>
    <xdr:sp macro="" textlink="">
      <xdr:nvSpPr>
        <xdr:cNvPr id="461" name="Right Arrow 460"/>
        <xdr:cNvSpPr/>
      </xdr:nvSpPr>
      <xdr:spPr>
        <a:xfrm>
          <a:off x="7704667" y="72030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445</xdr:row>
      <xdr:rowOff>42333</xdr:rowOff>
    </xdr:from>
    <xdr:to>
      <xdr:col>12</xdr:col>
      <xdr:colOff>489479</xdr:colOff>
      <xdr:row>445</xdr:row>
      <xdr:rowOff>173302</xdr:rowOff>
    </xdr:to>
    <xdr:sp macro="" textlink="">
      <xdr:nvSpPr>
        <xdr:cNvPr id="462" name="Right Arrow 461"/>
        <xdr:cNvSpPr/>
      </xdr:nvSpPr>
      <xdr:spPr>
        <a:xfrm>
          <a:off x="7704667" y="72030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459</xdr:row>
      <xdr:rowOff>42333</xdr:rowOff>
    </xdr:from>
    <xdr:to>
      <xdr:col>12</xdr:col>
      <xdr:colOff>489479</xdr:colOff>
      <xdr:row>459</xdr:row>
      <xdr:rowOff>173302</xdr:rowOff>
    </xdr:to>
    <xdr:sp macro="" textlink="">
      <xdr:nvSpPr>
        <xdr:cNvPr id="463" name="Right Arrow 462"/>
        <xdr:cNvSpPr/>
      </xdr:nvSpPr>
      <xdr:spPr>
        <a:xfrm>
          <a:off x="7704667" y="72030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473</xdr:row>
      <xdr:rowOff>42333</xdr:rowOff>
    </xdr:from>
    <xdr:to>
      <xdr:col>12</xdr:col>
      <xdr:colOff>489479</xdr:colOff>
      <xdr:row>473</xdr:row>
      <xdr:rowOff>173302</xdr:rowOff>
    </xdr:to>
    <xdr:sp macro="" textlink="">
      <xdr:nvSpPr>
        <xdr:cNvPr id="464" name="Right Arrow 463"/>
        <xdr:cNvSpPr/>
      </xdr:nvSpPr>
      <xdr:spPr>
        <a:xfrm>
          <a:off x="7704667" y="72030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487</xdr:row>
      <xdr:rowOff>42333</xdr:rowOff>
    </xdr:from>
    <xdr:to>
      <xdr:col>12</xdr:col>
      <xdr:colOff>489479</xdr:colOff>
      <xdr:row>487</xdr:row>
      <xdr:rowOff>173302</xdr:rowOff>
    </xdr:to>
    <xdr:sp macro="" textlink="">
      <xdr:nvSpPr>
        <xdr:cNvPr id="465" name="Right Arrow 464"/>
        <xdr:cNvSpPr/>
      </xdr:nvSpPr>
      <xdr:spPr>
        <a:xfrm>
          <a:off x="7704667" y="72030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501</xdr:row>
      <xdr:rowOff>42333</xdr:rowOff>
    </xdr:from>
    <xdr:to>
      <xdr:col>12</xdr:col>
      <xdr:colOff>489479</xdr:colOff>
      <xdr:row>501</xdr:row>
      <xdr:rowOff>173302</xdr:rowOff>
    </xdr:to>
    <xdr:sp macro="" textlink="">
      <xdr:nvSpPr>
        <xdr:cNvPr id="466" name="Right Arrow 465"/>
        <xdr:cNvSpPr/>
      </xdr:nvSpPr>
      <xdr:spPr>
        <a:xfrm>
          <a:off x="7704667" y="72030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515</xdr:row>
      <xdr:rowOff>42333</xdr:rowOff>
    </xdr:from>
    <xdr:to>
      <xdr:col>12</xdr:col>
      <xdr:colOff>489479</xdr:colOff>
      <xdr:row>515</xdr:row>
      <xdr:rowOff>173302</xdr:rowOff>
    </xdr:to>
    <xdr:sp macro="" textlink="">
      <xdr:nvSpPr>
        <xdr:cNvPr id="467" name="Right Arrow 466"/>
        <xdr:cNvSpPr/>
      </xdr:nvSpPr>
      <xdr:spPr>
        <a:xfrm>
          <a:off x="7704667" y="72030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529</xdr:row>
      <xdr:rowOff>42333</xdr:rowOff>
    </xdr:from>
    <xdr:to>
      <xdr:col>12</xdr:col>
      <xdr:colOff>489479</xdr:colOff>
      <xdr:row>529</xdr:row>
      <xdr:rowOff>173302</xdr:rowOff>
    </xdr:to>
    <xdr:sp macro="" textlink="">
      <xdr:nvSpPr>
        <xdr:cNvPr id="468" name="Right Arrow 467"/>
        <xdr:cNvSpPr/>
      </xdr:nvSpPr>
      <xdr:spPr>
        <a:xfrm>
          <a:off x="7704667" y="720301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80096</xdr:colOff>
      <xdr:row>138</xdr:row>
      <xdr:rowOff>30307</xdr:rowOff>
    </xdr:from>
    <xdr:to>
      <xdr:col>10</xdr:col>
      <xdr:colOff>484908</xdr:colOff>
      <xdr:row>138</xdr:row>
      <xdr:rowOff>161276</xdr:rowOff>
    </xdr:to>
    <xdr:sp macro="" textlink="">
      <xdr:nvSpPr>
        <xdr:cNvPr id="469" name="Right Arrow 468"/>
        <xdr:cNvSpPr/>
      </xdr:nvSpPr>
      <xdr:spPr>
        <a:xfrm>
          <a:off x="6387763" y="28774640"/>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76633</xdr:colOff>
      <xdr:row>139</xdr:row>
      <xdr:rowOff>26843</xdr:rowOff>
    </xdr:from>
    <xdr:to>
      <xdr:col>10</xdr:col>
      <xdr:colOff>481445</xdr:colOff>
      <xdr:row>139</xdr:row>
      <xdr:rowOff>157812</xdr:rowOff>
    </xdr:to>
    <xdr:sp macro="" textlink="">
      <xdr:nvSpPr>
        <xdr:cNvPr id="470" name="Right Arrow 469"/>
        <xdr:cNvSpPr/>
      </xdr:nvSpPr>
      <xdr:spPr>
        <a:xfrm>
          <a:off x="6384300" y="2896167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84534</xdr:colOff>
      <xdr:row>140</xdr:row>
      <xdr:rowOff>32039</xdr:rowOff>
    </xdr:from>
    <xdr:to>
      <xdr:col>10</xdr:col>
      <xdr:colOff>489346</xdr:colOff>
      <xdr:row>140</xdr:row>
      <xdr:rowOff>163008</xdr:rowOff>
    </xdr:to>
    <xdr:sp macro="" textlink="">
      <xdr:nvSpPr>
        <xdr:cNvPr id="471" name="Right Arrow 470"/>
        <xdr:cNvSpPr/>
      </xdr:nvSpPr>
      <xdr:spPr>
        <a:xfrm>
          <a:off x="6392201" y="2915737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87024</xdr:colOff>
      <xdr:row>141</xdr:row>
      <xdr:rowOff>28034</xdr:rowOff>
    </xdr:from>
    <xdr:to>
      <xdr:col>10</xdr:col>
      <xdr:colOff>491836</xdr:colOff>
      <xdr:row>141</xdr:row>
      <xdr:rowOff>159003</xdr:rowOff>
    </xdr:to>
    <xdr:sp macro="" textlink="">
      <xdr:nvSpPr>
        <xdr:cNvPr id="472" name="Right Arrow 471"/>
        <xdr:cNvSpPr/>
      </xdr:nvSpPr>
      <xdr:spPr>
        <a:xfrm>
          <a:off x="6394691" y="2934386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83561</xdr:colOff>
      <xdr:row>142</xdr:row>
      <xdr:rowOff>45136</xdr:rowOff>
    </xdr:from>
    <xdr:to>
      <xdr:col>10</xdr:col>
      <xdr:colOff>488373</xdr:colOff>
      <xdr:row>142</xdr:row>
      <xdr:rowOff>176105</xdr:rowOff>
    </xdr:to>
    <xdr:sp macro="" textlink="">
      <xdr:nvSpPr>
        <xdr:cNvPr id="473" name="Right Arrow 472"/>
        <xdr:cNvSpPr/>
      </xdr:nvSpPr>
      <xdr:spPr>
        <a:xfrm>
          <a:off x="6391228" y="2955146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82803</xdr:colOff>
      <xdr:row>143</xdr:row>
      <xdr:rowOff>38966</xdr:rowOff>
    </xdr:from>
    <xdr:to>
      <xdr:col>10</xdr:col>
      <xdr:colOff>487615</xdr:colOff>
      <xdr:row>143</xdr:row>
      <xdr:rowOff>169935</xdr:rowOff>
    </xdr:to>
    <xdr:sp macro="" textlink="">
      <xdr:nvSpPr>
        <xdr:cNvPr id="474" name="Right Arrow 473"/>
        <xdr:cNvSpPr/>
      </xdr:nvSpPr>
      <xdr:spPr>
        <a:xfrm>
          <a:off x="6390470" y="2973579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91245</xdr:colOff>
      <xdr:row>144</xdr:row>
      <xdr:rowOff>35503</xdr:rowOff>
    </xdr:from>
    <xdr:to>
      <xdr:col>10</xdr:col>
      <xdr:colOff>496057</xdr:colOff>
      <xdr:row>144</xdr:row>
      <xdr:rowOff>166472</xdr:rowOff>
    </xdr:to>
    <xdr:sp macro="" textlink="">
      <xdr:nvSpPr>
        <xdr:cNvPr id="475" name="Right Arrow 474"/>
        <xdr:cNvSpPr/>
      </xdr:nvSpPr>
      <xdr:spPr>
        <a:xfrm>
          <a:off x="6398912" y="299228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93193</xdr:colOff>
      <xdr:row>145</xdr:row>
      <xdr:rowOff>26626</xdr:rowOff>
    </xdr:from>
    <xdr:to>
      <xdr:col>10</xdr:col>
      <xdr:colOff>498005</xdr:colOff>
      <xdr:row>145</xdr:row>
      <xdr:rowOff>157595</xdr:rowOff>
    </xdr:to>
    <xdr:sp macro="" textlink="">
      <xdr:nvSpPr>
        <xdr:cNvPr id="476" name="Right Arrow 475"/>
        <xdr:cNvSpPr/>
      </xdr:nvSpPr>
      <xdr:spPr>
        <a:xfrm>
          <a:off x="6400860" y="3010445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81071</xdr:colOff>
      <xdr:row>146</xdr:row>
      <xdr:rowOff>28575</xdr:rowOff>
    </xdr:from>
    <xdr:to>
      <xdr:col>10</xdr:col>
      <xdr:colOff>485883</xdr:colOff>
      <xdr:row>146</xdr:row>
      <xdr:rowOff>159544</xdr:rowOff>
    </xdr:to>
    <xdr:sp macro="" textlink="">
      <xdr:nvSpPr>
        <xdr:cNvPr id="477" name="Right Arrow 476"/>
        <xdr:cNvSpPr/>
      </xdr:nvSpPr>
      <xdr:spPr>
        <a:xfrm>
          <a:off x="6388738" y="3029690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89513</xdr:colOff>
      <xdr:row>147</xdr:row>
      <xdr:rowOff>16452</xdr:rowOff>
    </xdr:from>
    <xdr:to>
      <xdr:col>10</xdr:col>
      <xdr:colOff>494325</xdr:colOff>
      <xdr:row>147</xdr:row>
      <xdr:rowOff>147421</xdr:rowOff>
    </xdr:to>
    <xdr:sp macro="" textlink="">
      <xdr:nvSpPr>
        <xdr:cNvPr id="478" name="Right Arrow 477"/>
        <xdr:cNvSpPr/>
      </xdr:nvSpPr>
      <xdr:spPr>
        <a:xfrm>
          <a:off x="6397180" y="3047528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88756</xdr:colOff>
      <xdr:row>148</xdr:row>
      <xdr:rowOff>21648</xdr:rowOff>
    </xdr:from>
    <xdr:to>
      <xdr:col>10</xdr:col>
      <xdr:colOff>493568</xdr:colOff>
      <xdr:row>148</xdr:row>
      <xdr:rowOff>152617</xdr:rowOff>
    </xdr:to>
    <xdr:sp macro="" textlink="">
      <xdr:nvSpPr>
        <xdr:cNvPr id="479" name="Right Arrow 478"/>
        <xdr:cNvSpPr/>
      </xdr:nvSpPr>
      <xdr:spPr>
        <a:xfrm>
          <a:off x="6396423" y="30670981"/>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84667</xdr:colOff>
      <xdr:row>144</xdr:row>
      <xdr:rowOff>42333</xdr:rowOff>
    </xdr:from>
    <xdr:to>
      <xdr:col>12</xdr:col>
      <xdr:colOff>489479</xdr:colOff>
      <xdr:row>144</xdr:row>
      <xdr:rowOff>173302</xdr:rowOff>
    </xdr:to>
    <xdr:sp macro="" textlink="">
      <xdr:nvSpPr>
        <xdr:cNvPr id="480" name="Right Arrow 479"/>
        <xdr:cNvSpPr/>
      </xdr:nvSpPr>
      <xdr:spPr>
        <a:xfrm>
          <a:off x="7704667" y="299296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80096</xdr:colOff>
      <xdr:row>12</xdr:row>
      <xdr:rowOff>30307</xdr:rowOff>
    </xdr:from>
    <xdr:to>
      <xdr:col>2</xdr:col>
      <xdr:colOff>484908</xdr:colOff>
      <xdr:row>12</xdr:row>
      <xdr:rowOff>161276</xdr:rowOff>
    </xdr:to>
    <xdr:sp macro="" textlink="">
      <xdr:nvSpPr>
        <xdr:cNvPr id="2" name="Right Arrow 1"/>
        <xdr:cNvSpPr/>
      </xdr:nvSpPr>
      <xdr:spPr>
        <a:xfrm>
          <a:off x="6347546" y="146988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76633</xdr:colOff>
      <xdr:row>13</xdr:row>
      <xdr:rowOff>26843</xdr:rowOff>
    </xdr:from>
    <xdr:to>
      <xdr:col>2</xdr:col>
      <xdr:colOff>481445</xdr:colOff>
      <xdr:row>13</xdr:row>
      <xdr:rowOff>157812</xdr:rowOff>
    </xdr:to>
    <xdr:sp macro="" textlink="">
      <xdr:nvSpPr>
        <xdr:cNvPr id="3" name="Right Arrow 2"/>
        <xdr:cNvSpPr/>
      </xdr:nvSpPr>
      <xdr:spPr>
        <a:xfrm>
          <a:off x="6344083" y="148858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84534</xdr:colOff>
      <xdr:row>14</xdr:row>
      <xdr:rowOff>32039</xdr:rowOff>
    </xdr:from>
    <xdr:to>
      <xdr:col>2</xdr:col>
      <xdr:colOff>489346</xdr:colOff>
      <xdr:row>14</xdr:row>
      <xdr:rowOff>163008</xdr:rowOff>
    </xdr:to>
    <xdr:sp macro="" textlink="">
      <xdr:nvSpPr>
        <xdr:cNvPr id="4" name="Right Arrow 3"/>
        <xdr:cNvSpPr/>
      </xdr:nvSpPr>
      <xdr:spPr>
        <a:xfrm>
          <a:off x="6351984" y="150815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87024</xdr:colOff>
      <xdr:row>15</xdr:row>
      <xdr:rowOff>28034</xdr:rowOff>
    </xdr:from>
    <xdr:to>
      <xdr:col>2</xdr:col>
      <xdr:colOff>491836</xdr:colOff>
      <xdr:row>15</xdr:row>
      <xdr:rowOff>159003</xdr:rowOff>
    </xdr:to>
    <xdr:sp macro="" textlink="">
      <xdr:nvSpPr>
        <xdr:cNvPr id="5" name="Right Arrow 4"/>
        <xdr:cNvSpPr/>
      </xdr:nvSpPr>
      <xdr:spPr>
        <a:xfrm>
          <a:off x="6354474" y="152680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83561</xdr:colOff>
      <xdr:row>16</xdr:row>
      <xdr:rowOff>45136</xdr:rowOff>
    </xdr:from>
    <xdr:to>
      <xdr:col>2</xdr:col>
      <xdr:colOff>488373</xdr:colOff>
      <xdr:row>16</xdr:row>
      <xdr:rowOff>176105</xdr:rowOff>
    </xdr:to>
    <xdr:sp macro="" textlink="">
      <xdr:nvSpPr>
        <xdr:cNvPr id="6" name="Right Arrow 5"/>
        <xdr:cNvSpPr/>
      </xdr:nvSpPr>
      <xdr:spPr>
        <a:xfrm>
          <a:off x="6351011" y="154756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82803</xdr:colOff>
      <xdr:row>17</xdr:row>
      <xdr:rowOff>38966</xdr:rowOff>
    </xdr:from>
    <xdr:to>
      <xdr:col>2</xdr:col>
      <xdr:colOff>487615</xdr:colOff>
      <xdr:row>17</xdr:row>
      <xdr:rowOff>169935</xdr:rowOff>
    </xdr:to>
    <xdr:sp macro="" textlink="">
      <xdr:nvSpPr>
        <xdr:cNvPr id="7" name="Right Arrow 6"/>
        <xdr:cNvSpPr/>
      </xdr:nvSpPr>
      <xdr:spPr>
        <a:xfrm>
          <a:off x="6350253" y="156599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91245</xdr:colOff>
      <xdr:row>18</xdr:row>
      <xdr:rowOff>35503</xdr:rowOff>
    </xdr:from>
    <xdr:to>
      <xdr:col>2</xdr:col>
      <xdr:colOff>496057</xdr:colOff>
      <xdr:row>18</xdr:row>
      <xdr:rowOff>166472</xdr:rowOff>
    </xdr:to>
    <xdr:sp macro="" textlink="">
      <xdr:nvSpPr>
        <xdr:cNvPr id="8" name="Right Arrow 7"/>
        <xdr:cNvSpPr/>
      </xdr:nvSpPr>
      <xdr:spPr>
        <a:xfrm>
          <a:off x="6358695" y="158470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93193</xdr:colOff>
      <xdr:row>19</xdr:row>
      <xdr:rowOff>26626</xdr:rowOff>
    </xdr:from>
    <xdr:to>
      <xdr:col>2</xdr:col>
      <xdr:colOff>498005</xdr:colOff>
      <xdr:row>19</xdr:row>
      <xdr:rowOff>157595</xdr:rowOff>
    </xdr:to>
    <xdr:sp macro="" textlink="">
      <xdr:nvSpPr>
        <xdr:cNvPr id="9" name="Right Arrow 8"/>
        <xdr:cNvSpPr/>
      </xdr:nvSpPr>
      <xdr:spPr>
        <a:xfrm>
          <a:off x="6360643" y="160286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81071</xdr:colOff>
      <xdr:row>20</xdr:row>
      <xdr:rowOff>28575</xdr:rowOff>
    </xdr:from>
    <xdr:to>
      <xdr:col>2</xdr:col>
      <xdr:colOff>485883</xdr:colOff>
      <xdr:row>20</xdr:row>
      <xdr:rowOff>159544</xdr:rowOff>
    </xdr:to>
    <xdr:sp macro="" textlink="">
      <xdr:nvSpPr>
        <xdr:cNvPr id="10" name="Right Arrow 9"/>
        <xdr:cNvSpPr/>
      </xdr:nvSpPr>
      <xdr:spPr>
        <a:xfrm>
          <a:off x="6348521" y="162210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77607</xdr:colOff>
      <xdr:row>21</xdr:row>
      <xdr:rowOff>16452</xdr:rowOff>
    </xdr:from>
    <xdr:to>
      <xdr:col>2</xdr:col>
      <xdr:colOff>482419</xdr:colOff>
      <xdr:row>21</xdr:row>
      <xdr:rowOff>147421</xdr:rowOff>
    </xdr:to>
    <xdr:sp macro="" textlink="">
      <xdr:nvSpPr>
        <xdr:cNvPr id="11" name="Right Arrow 10"/>
        <xdr:cNvSpPr/>
      </xdr:nvSpPr>
      <xdr:spPr>
        <a:xfrm>
          <a:off x="6345057" y="163994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88756</xdr:colOff>
      <xdr:row>22</xdr:row>
      <xdr:rowOff>21648</xdr:rowOff>
    </xdr:from>
    <xdr:to>
      <xdr:col>2</xdr:col>
      <xdr:colOff>493568</xdr:colOff>
      <xdr:row>22</xdr:row>
      <xdr:rowOff>152617</xdr:rowOff>
    </xdr:to>
    <xdr:sp macro="" textlink="">
      <xdr:nvSpPr>
        <xdr:cNvPr id="12" name="Right Arrow 11"/>
        <xdr:cNvSpPr/>
      </xdr:nvSpPr>
      <xdr:spPr>
        <a:xfrm>
          <a:off x="6356206" y="165951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80096</xdr:colOff>
      <xdr:row>23</xdr:row>
      <xdr:rowOff>30307</xdr:rowOff>
    </xdr:from>
    <xdr:to>
      <xdr:col>2</xdr:col>
      <xdr:colOff>484908</xdr:colOff>
      <xdr:row>23</xdr:row>
      <xdr:rowOff>161276</xdr:rowOff>
    </xdr:to>
    <xdr:sp macro="" textlink="">
      <xdr:nvSpPr>
        <xdr:cNvPr id="13" name="Right Arrow 12"/>
        <xdr:cNvSpPr/>
      </xdr:nvSpPr>
      <xdr:spPr>
        <a:xfrm>
          <a:off x="6347546" y="16794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76633</xdr:colOff>
      <xdr:row>24</xdr:row>
      <xdr:rowOff>26843</xdr:rowOff>
    </xdr:from>
    <xdr:to>
      <xdr:col>2</xdr:col>
      <xdr:colOff>481445</xdr:colOff>
      <xdr:row>24</xdr:row>
      <xdr:rowOff>157812</xdr:rowOff>
    </xdr:to>
    <xdr:sp macro="" textlink="">
      <xdr:nvSpPr>
        <xdr:cNvPr id="14" name="Right Arrow 13"/>
        <xdr:cNvSpPr/>
      </xdr:nvSpPr>
      <xdr:spPr>
        <a:xfrm>
          <a:off x="6344083" y="16981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84534</xdr:colOff>
      <xdr:row>25</xdr:row>
      <xdr:rowOff>32039</xdr:rowOff>
    </xdr:from>
    <xdr:to>
      <xdr:col>2</xdr:col>
      <xdr:colOff>489346</xdr:colOff>
      <xdr:row>25</xdr:row>
      <xdr:rowOff>163008</xdr:rowOff>
    </xdr:to>
    <xdr:sp macro="" textlink="">
      <xdr:nvSpPr>
        <xdr:cNvPr id="15" name="Right Arrow 14"/>
        <xdr:cNvSpPr/>
      </xdr:nvSpPr>
      <xdr:spPr>
        <a:xfrm>
          <a:off x="6351984" y="17177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87024</xdr:colOff>
      <xdr:row>26</xdr:row>
      <xdr:rowOff>28034</xdr:rowOff>
    </xdr:from>
    <xdr:to>
      <xdr:col>2</xdr:col>
      <xdr:colOff>491836</xdr:colOff>
      <xdr:row>26</xdr:row>
      <xdr:rowOff>159003</xdr:rowOff>
    </xdr:to>
    <xdr:sp macro="" textlink="">
      <xdr:nvSpPr>
        <xdr:cNvPr id="16" name="Right Arrow 15"/>
        <xdr:cNvSpPr/>
      </xdr:nvSpPr>
      <xdr:spPr>
        <a:xfrm>
          <a:off x="6354474" y="17363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83561</xdr:colOff>
      <xdr:row>27</xdr:row>
      <xdr:rowOff>45136</xdr:rowOff>
    </xdr:from>
    <xdr:to>
      <xdr:col>2</xdr:col>
      <xdr:colOff>488373</xdr:colOff>
      <xdr:row>27</xdr:row>
      <xdr:rowOff>176105</xdr:rowOff>
    </xdr:to>
    <xdr:sp macro="" textlink="">
      <xdr:nvSpPr>
        <xdr:cNvPr id="17" name="Right Arrow 16"/>
        <xdr:cNvSpPr/>
      </xdr:nvSpPr>
      <xdr:spPr>
        <a:xfrm>
          <a:off x="6351011" y="17571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122829</xdr:colOff>
      <xdr:row>18</xdr:row>
      <xdr:rowOff>35093</xdr:rowOff>
    </xdr:from>
    <xdr:to>
      <xdr:col>4</xdr:col>
      <xdr:colOff>527641</xdr:colOff>
      <xdr:row>18</xdr:row>
      <xdr:rowOff>166062</xdr:rowOff>
    </xdr:to>
    <xdr:sp macro="" textlink="">
      <xdr:nvSpPr>
        <xdr:cNvPr id="18" name="Right Arrow 17"/>
        <xdr:cNvSpPr/>
      </xdr:nvSpPr>
      <xdr:spPr>
        <a:xfrm>
          <a:off x="7695204" y="1584659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80096</xdr:colOff>
      <xdr:row>23</xdr:row>
      <xdr:rowOff>30307</xdr:rowOff>
    </xdr:from>
    <xdr:to>
      <xdr:col>4</xdr:col>
      <xdr:colOff>484908</xdr:colOff>
      <xdr:row>23</xdr:row>
      <xdr:rowOff>161276</xdr:rowOff>
    </xdr:to>
    <xdr:sp macro="" textlink="">
      <xdr:nvSpPr>
        <xdr:cNvPr id="19" name="Right Arrow 18"/>
        <xdr:cNvSpPr/>
      </xdr:nvSpPr>
      <xdr:spPr>
        <a:xfrm>
          <a:off x="7652471" y="16794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76633</xdr:colOff>
      <xdr:row>24</xdr:row>
      <xdr:rowOff>26843</xdr:rowOff>
    </xdr:from>
    <xdr:to>
      <xdr:col>4</xdr:col>
      <xdr:colOff>481445</xdr:colOff>
      <xdr:row>24</xdr:row>
      <xdr:rowOff>157812</xdr:rowOff>
    </xdr:to>
    <xdr:sp macro="" textlink="">
      <xdr:nvSpPr>
        <xdr:cNvPr id="20" name="Right Arrow 19"/>
        <xdr:cNvSpPr/>
      </xdr:nvSpPr>
      <xdr:spPr>
        <a:xfrm>
          <a:off x="7649008" y="16981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84534</xdr:colOff>
      <xdr:row>25</xdr:row>
      <xdr:rowOff>32039</xdr:rowOff>
    </xdr:from>
    <xdr:to>
      <xdr:col>4</xdr:col>
      <xdr:colOff>489346</xdr:colOff>
      <xdr:row>25</xdr:row>
      <xdr:rowOff>163008</xdr:rowOff>
    </xdr:to>
    <xdr:sp macro="" textlink="">
      <xdr:nvSpPr>
        <xdr:cNvPr id="21" name="Right Arrow 20"/>
        <xdr:cNvSpPr/>
      </xdr:nvSpPr>
      <xdr:spPr>
        <a:xfrm>
          <a:off x="7656909" y="17177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87024</xdr:colOff>
      <xdr:row>26</xdr:row>
      <xdr:rowOff>28034</xdr:rowOff>
    </xdr:from>
    <xdr:to>
      <xdr:col>4</xdr:col>
      <xdr:colOff>491836</xdr:colOff>
      <xdr:row>26</xdr:row>
      <xdr:rowOff>159003</xdr:rowOff>
    </xdr:to>
    <xdr:sp macro="" textlink="">
      <xdr:nvSpPr>
        <xdr:cNvPr id="22" name="Right Arrow 21"/>
        <xdr:cNvSpPr/>
      </xdr:nvSpPr>
      <xdr:spPr>
        <a:xfrm>
          <a:off x="7659399" y="17363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80096</xdr:colOff>
      <xdr:row>39</xdr:row>
      <xdr:rowOff>30307</xdr:rowOff>
    </xdr:from>
    <xdr:to>
      <xdr:col>2</xdr:col>
      <xdr:colOff>484908</xdr:colOff>
      <xdr:row>39</xdr:row>
      <xdr:rowOff>161276</xdr:rowOff>
    </xdr:to>
    <xdr:sp macro="" textlink="">
      <xdr:nvSpPr>
        <xdr:cNvPr id="23" name="Right Arrow 22"/>
        <xdr:cNvSpPr/>
      </xdr:nvSpPr>
      <xdr:spPr>
        <a:xfrm>
          <a:off x="6347546" y="112698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76633</xdr:colOff>
      <xdr:row>40</xdr:row>
      <xdr:rowOff>26843</xdr:rowOff>
    </xdr:from>
    <xdr:to>
      <xdr:col>2</xdr:col>
      <xdr:colOff>481445</xdr:colOff>
      <xdr:row>40</xdr:row>
      <xdr:rowOff>157812</xdr:rowOff>
    </xdr:to>
    <xdr:sp macro="" textlink="">
      <xdr:nvSpPr>
        <xdr:cNvPr id="24" name="Right Arrow 23"/>
        <xdr:cNvSpPr/>
      </xdr:nvSpPr>
      <xdr:spPr>
        <a:xfrm>
          <a:off x="6344083" y="114568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84534</xdr:colOff>
      <xdr:row>41</xdr:row>
      <xdr:rowOff>32039</xdr:rowOff>
    </xdr:from>
    <xdr:to>
      <xdr:col>2</xdr:col>
      <xdr:colOff>489346</xdr:colOff>
      <xdr:row>41</xdr:row>
      <xdr:rowOff>163008</xdr:rowOff>
    </xdr:to>
    <xdr:sp macro="" textlink="">
      <xdr:nvSpPr>
        <xdr:cNvPr id="25" name="Right Arrow 24"/>
        <xdr:cNvSpPr/>
      </xdr:nvSpPr>
      <xdr:spPr>
        <a:xfrm>
          <a:off x="6351984" y="116525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87024</xdr:colOff>
      <xdr:row>42</xdr:row>
      <xdr:rowOff>28034</xdr:rowOff>
    </xdr:from>
    <xdr:to>
      <xdr:col>2</xdr:col>
      <xdr:colOff>491836</xdr:colOff>
      <xdr:row>42</xdr:row>
      <xdr:rowOff>159003</xdr:rowOff>
    </xdr:to>
    <xdr:sp macro="" textlink="">
      <xdr:nvSpPr>
        <xdr:cNvPr id="26" name="Right Arrow 25"/>
        <xdr:cNvSpPr/>
      </xdr:nvSpPr>
      <xdr:spPr>
        <a:xfrm>
          <a:off x="6354474" y="118390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83561</xdr:colOff>
      <xdr:row>43</xdr:row>
      <xdr:rowOff>45136</xdr:rowOff>
    </xdr:from>
    <xdr:to>
      <xdr:col>2</xdr:col>
      <xdr:colOff>488373</xdr:colOff>
      <xdr:row>43</xdr:row>
      <xdr:rowOff>176105</xdr:rowOff>
    </xdr:to>
    <xdr:sp macro="" textlink="">
      <xdr:nvSpPr>
        <xdr:cNvPr id="27" name="Right Arrow 26"/>
        <xdr:cNvSpPr/>
      </xdr:nvSpPr>
      <xdr:spPr>
        <a:xfrm>
          <a:off x="6351011" y="120466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82803</xdr:colOff>
      <xdr:row>44</xdr:row>
      <xdr:rowOff>38966</xdr:rowOff>
    </xdr:from>
    <xdr:to>
      <xdr:col>2</xdr:col>
      <xdr:colOff>487615</xdr:colOff>
      <xdr:row>44</xdr:row>
      <xdr:rowOff>169935</xdr:rowOff>
    </xdr:to>
    <xdr:sp macro="" textlink="">
      <xdr:nvSpPr>
        <xdr:cNvPr id="28" name="Right Arrow 27"/>
        <xdr:cNvSpPr/>
      </xdr:nvSpPr>
      <xdr:spPr>
        <a:xfrm>
          <a:off x="6350253" y="122309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91245</xdr:colOff>
      <xdr:row>45</xdr:row>
      <xdr:rowOff>35503</xdr:rowOff>
    </xdr:from>
    <xdr:to>
      <xdr:col>2</xdr:col>
      <xdr:colOff>496057</xdr:colOff>
      <xdr:row>45</xdr:row>
      <xdr:rowOff>166472</xdr:rowOff>
    </xdr:to>
    <xdr:sp macro="" textlink="">
      <xdr:nvSpPr>
        <xdr:cNvPr id="29" name="Right Arrow 28"/>
        <xdr:cNvSpPr/>
      </xdr:nvSpPr>
      <xdr:spPr>
        <a:xfrm>
          <a:off x="6358695" y="124180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82610</xdr:colOff>
      <xdr:row>46</xdr:row>
      <xdr:rowOff>16043</xdr:rowOff>
    </xdr:from>
    <xdr:to>
      <xdr:col>2</xdr:col>
      <xdr:colOff>487422</xdr:colOff>
      <xdr:row>46</xdr:row>
      <xdr:rowOff>147012</xdr:rowOff>
    </xdr:to>
    <xdr:sp macro="" textlink="">
      <xdr:nvSpPr>
        <xdr:cNvPr id="30" name="Right Arrow 29"/>
        <xdr:cNvSpPr/>
      </xdr:nvSpPr>
      <xdr:spPr>
        <a:xfrm>
          <a:off x="6350060" y="125890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81071</xdr:colOff>
      <xdr:row>47</xdr:row>
      <xdr:rowOff>28575</xdr:rowOff>
    </xdr:from>
    <xdr:to>
      <xdr:col>2</xdr:col>
      <xdr:colOff>485883</xdr:colOff>
      <xdr:row>47</xdr:row>
      <xdr:rowOff>159544</xdr:rowOff>
    </xdr:to>
    <xdr:sp macro="" textlink="">
      <xdr:nvSpPr>
        <xdr:cNvPr id="31" name="Right Arrow 30"/>
        <xdr:cNvSpPr/>
      </xdr:nvSpPr>
      <xdr:spPr>
        <a:xfrm>
          <a:off x="6348521" y="127920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77607</xdr:colOff>
      <xdr:row>48</xdr:row>
      <xdr:rowOff>16452</xdr:rowOff>
    </xdr:from>
    <xdr:to>
      <xdr:col>2</xdr:col>
      <xdr:colOff>482419</xdr:colOff>
      <xdr:row>48</xdr:row>
      <xdr:rowOff>147421</xdr:rowOff>
    </xdr:to>
    <xdr:sp macro="" textlink="">
      <xdr:nvSpPr>
        <xdr:cNvPr id="32" name="Right Arrow 31"/>
        <xdr:cNvSpPr/>
      </xdr:nvSpPr>
      <xdr:spPr>
        <a:xfrm>
          <a:off x="6345057" y="129704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88756</xdr:colOff>
      <xdr:row>49</xdr:row>
      <xdr:rowOff>21648</xdr:rowOff>
    </xdr:from>
    <xdr:to>
      <xdr:col>2</xdr:col>
      <xdr:colOff>493568</xdr:colOff>
      <xdr:row>49</xdr:row>
      <xdr:rowOff>152617</xdr:rowOff>
    </xdr:to>
    <xdr:sp macro="" textlink="">
      <xdr:nvSpPr>
        <xdr:cNvPr id="33" name="Right Arrow 32"/>
        <xdr:cNvSpPr/>
      </xdr:nvSpPr>
      <xdr:spPr>
        <a:xfrm>
          <a:off x="6356206" y="131661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80096</xdr:colOff>
      <xdr:row>50</xdr:row>
      <xdr:rowOff>30307</xdr:rowOff>
    </xdr:from>
    <xdr:to>
      <xdr:col>2</xdr:col>
      <xdr:colOff>484908</xdr:colOff>
      <xdr:row>50</xdr:row>
      <xdr:rowOff>161276</xdr:rowOff>
    </xdr:to>
    <xdr:sp macro="" textlink="">
      <xdr:nvSpPr>
        <xdr:cNvPr id="34" name="Right Arrow 33"/>
        <xdr:cNvSpPr/>
      </xdr:nvSpPr>
      <xdr:spPr>
        <a:xfrm>
          <a:off x="6347546" y="13365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76633</xdr:colOff>
      <xdr:row>51</xdr:row>
      <xdr:rowOff>26843</xdr:rowOff>
    </xdr:from>
    <xdr:to>
      <xdr:col>2</xdr:col>
      <xdr:colOff>481445</xdr:colOff>
      <xdr:row>51</xdr:row>
      <xdr:rowOff>157812</xdr:rowOff>
    </xdr:to>
    <xdr:sp macro="" textlink="">
      <xdr:nvSpPr>
        <xdr:cNvPr id="35" name="Right Arrow 34"/>
        <xdr:cNvSpPr/>
      </xdr:nvSpPr>
      <xdr:spPr>
        <a:xfrm>
          <a:off x="6344083" y="13552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84534</xdr:colOff>
      <xdr:row>52</xdr:row>
      <xdr:rowOff>32039</xdr:rowOff>
    </xdr:from>
    <xdr:to>
      <xdr:col>2</xdr:col>
      <xdr:colOff>489346</xdr:colOff>
      <xdr:row>52</xdr:row>
      <xdr:rowOff>163008</xdr:rowOff>
    </xdr:to>
    <xdr:sp macro="" textlink="">
      <xdr:nvSpPr>
        <xdr:cNvPr id="36" name="Right Arrow 35"/>
        <xdr:cNvSpPr/>
      </xdr:nvSpPr>
      <xdr:spPr>
        <a:xfrm>
          <a:off x="6351984" y="13748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87024</xdr:colOff>
      <xdr:row>53</xdr:row>
      <xdr:rowOff>28034</xdr:rowOff>
    </xdr:from>
    <xdr:to>
      <xdr:col>2</xdr:col>
      <xdr:colOff>491836</xdr:colOff>
      <xdr:row>53</xdr:row>
      <xdr:rowOff>159003</xdr:rowOff>
    </xdr:to>
    <xdr:sp macro="" textlink="">
      <xdr:nvSpPr>
        <xdr:cNvPr id="37" name="Right Arrow 36"/>
        <xdr:cNvSpPr/>
      </xdr:nvSpPr>
      <xdr:spPr>
        <a:xfrm>
          <a:off x="6354474" y="13934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83561</xdr:colOff>
      <xdr:row>54</xdr:row>
      <xdr:rowOff>45136</xdr:rowOff>
    </xdr:from>
    <xdr:to>
      <xdr:col>2</xdr:col>
      <xdr:colOff>488373</xdr:colOff>
      <xdr:row>54</xdr:row>
      <xdr:rowOff>176105</xdr:rowOff>
    </xdr:to>
    <xdr:sp macro="" textlink="">
      <xdr:nvSpPr>
        <xdr:cNvPr id="38" name="Right Arrow 37"/>
        <xdr:cNvSpPr/>
      </xdr:nvSpPr>
      <xdr:spPr>
        <a:xfrm>
          <a:off x="6351011" y="14142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129177</xdr:colOff>
      <xdr:row>45</xdr:row>
      <xdr:rowOff>30860</xdr:rowOff>
    </xdr:from>
    <xdr:to>
      <xdr:col>4</xdr:col>
      <xdr:colOff>533989</xdr:colOff>
      <xdr:row>45</xdr:row>
      <xdr:rowOff>161829</xdr:rowOff>
    </xdr:to>
    <xdr:sp macro="" textlink="">
      <xdr:nvSpPr>
        <xdr:cNvPr id="39" name="Right Arrow 38"/>
        <xdr:cNvSpPr/>
      </xdr:nvSpPr>
      <xdr:spPr>
        <a:xfrm>
          <a:off x="7701552" y="12413360"/>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80096</xdr:colOff>
      <xdr:row>50</xdr:row>
      <xdr:rowOff>30307</xdr:rowOff>
    </xdr:from>
    <xdr:to>
      <xdr:col>4</xdr:col>
      <xdr:colOff>484908</xdr:colOff>
      <xdr:row>50</xdr:row>
      <xdr:rowOff>161276</xdr:rowOff>
    </xdr:to>
    <xdr:sp macro="" textlink="">
      <xdr:nvSpPr>
        <xdr:cNvPr id="40" name="Right Arrow 39"/>
        <xdr:cNvSpPr/>
      </xdr:nvSpPr>
      <xdr:spPr>
        <a:xfrm>
          <a:off x="7652471" y="13365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76633</xdr:colOff>
      <xdr:row>51</xdr:row>
      <xdr:rowOff>26843</xdr:rowOff>
    </xdr:from>
    <xdr:to>
      <xdr:col>4</xdr:col>
      <xdr:colOff>481445</xdr:colOff>
      <xdr:row>51</xdr:row>
      <xdr:rowOff>157812</xdr:rowOff>
    </xdr:to>
    <xdr:sp macro="" textlink="">
      <xdr:nvSpPr>
        <xdr:cNvPr id="41" name="Right Arrow 40"/>
        <xdr:cNvSpPr/>
      </xdr:nvSpPr>
      <xdr:spPr>
        <a:xfrm>
          <a:off x="7649008" y="13552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84534</xdr:colOff>
      <xdr:row>52</xdr:row>
      <xdr:rowOff>32039</xdr:rowOff>
    </xdr:from>
    <xdr:to>
      <xdr:col>4</xdr:col>
      <xdr:colOff>489346</xdr:colOff>
      <xdr:row>52</xdr:row>
      <xdr:rowOff>163008</xdr:rowOff>
    </xdr:to>
    <xdr:sp macro="" textlink="">
      <xdr:nvSpPr>
        <xdr:cNvPr id="42" name="Right Arrow 41"/>
        <xdr:cNvSpPr/>
      </xdr:nvSpPr>
      <xdr:spPr>
        <a:xfrm>
          <a:off x="7656909" y="13748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87024</xdr:colOff>
      <xdr:row>53</xdr:row>
      <xdr:rowOff>28034</xdr:rowOff>
    </xdr:from>
    <xdr:to>
      <xdr:col>4</xdr:col>
      <xdr:colOff>491836</xdr:colOff>
      <xdr:row>53</xdr:row>
      <xdr:rowOff>159003</xdr:rowOff>
    </xdr:to>
    <xdr:sp macro="" textlink="">
      <xdr:nvSpPr>
        <xdr:cNvPr id="43" name="Right Arrow 42"/>
        <xdr:cNvSpPr/>
      </xdr:nvSpPr>
      <xdr:spPr>
        <a:xfrm>
          <a:off x="7659399" y="13934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80096</xdr:colOff>
      <xdr:row>39</xdr:row>
      <xdr:rowOff>30307</xdr:rowOff>
    </xdr:from>
    <xdr:to>
      <xdr:col>14</xdr:col>
      <xdr:colOff>484908</xdr:colOff>
      <xdr:row>39</xdr:row>
      <xdr:rowOff>161276</xdr:rowOff>
    </xdr:to>
    <xdr:sp macro="" textlink="">
      <xdr:nvSpPr>
        <xdr:cNvPr id="44" name="Right Arrow 43"/>
        <xdr:cNvSpPr/>
      </xdr:nvSpPr>
      <xdr:spPr>
        <a:xfrm>
          <a:off x="6347546" y="146988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76633</xdr:colOff>
      <xdr:row>40</xdr:row>
      <xdr:rowOff>26843</xdr:rowOff>
    </xdr:from>
    <xdr:to>
      <xdr:col>14</xdr:col>
      <xdr:colOff>481445</xdr:colOff>
      <xdr:row>40</xdr:row>
      <xdr:rowOff>157812</xdr:rowOff>
    </xdr:to>
    <xdr:sp macro="" textlink="">
      <xdr:nvSpPr>
        <xdr:cNvPr id="45" name="Right Arrow 44"/>
        <xdr:cNvSpPr/>
      </xdr:nvSpPr>
      <xdr:spPr>
        <a:xfrm>
          <a:off x="6344083" y="148858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84534</xdr:colOff>
      <xdr:row>41</xdr:row>
      <xdr:rowOff>32039</xdr:rowOff>
    </xdr:from>
    <xdr:to>
      <xdr:col>14</xdr:col>
      <xdr:colOff>489346</xdr:colOff>
      <xdr:row>41</xdr:row>
      <xdr:rowOff>163008</xdr:rowOff>
    </xdr:to>
    <xdr:sp macro="" textlink="">
      <xdr:nvSpPr>
        <xdr:cNvPr id="46" name="Right Arrow 45"/>
        <xdr:cNvSpPr/>
      </xdr:nvSpPr>
      <xdr:spPr>
        <a:xfrm>
          <a:off x="6351984" y="150815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87024</xdr:colOff>
      <xdr:row>42</xdr:row>
      <xdr:rowOff>28034</xdr:rowOff>
    </xdr:from>
    <xdr:to>
      <xdr:col>14</xdr:col>
      <xdr:colOff>491836</xdr:colOff>
      <xdr:row>42</xdr:row>
      <xdr:rowOff>159003</xdr:rowOff>
    </xdr:to>
    <xdr:sp macro="" textlink="">
      <xdr:nvSpPr>
        <xdr:cNvPr id="47" name="Right Arrow 46"/>
        <xdr:cNvSpPr/>
      </xdr:nvSpPr>
      <xdr:spPr>
        <a:xfrm>
          <a:off x="6354474" y="152680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83561</xdr:colOff>
      <xdr:row>43</xdr:row>
      <xdr:rowOff>45136</xdr:rowOff>
    </xdr:from>
    <xdr:to>
      <xdr:col>14</xdr:col>
      <xdr:colOff>488373</xdr:colOff>
      <xdr:row>43</xdr:row>
      <xdr:rowOff>176105</xdr:rowOff>
    </xdr:to>
    <xdr:sp macro="" textlink="">
      <xdr:nvSpPr>
        <xdr:cNvPr id="48" name="Right Arrow 47"/>
        <xdr:cNvSpPr/>
      </xdr:nvSpPr>
      <xdr:spPr>
        <a:xfrm>
          <a:off x="6351011" y="154756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82803</xdr:colOff>
      <xdr:row>44</xdr:row>
      <xdr:rowOff>38966</xdr:rowOff>
    </xdr:from>
    <xdr:to>
      <xdr:col>14</xdr:col>
      <xdr:colOff>487615</xdr:colOff>
      <xdr:row>44</xdr:row>
      <xdr:rowOff>169935</xdr:rowOff>
    </xdr:to>
    <xdr:sp macro="" textlink="">
      <xdr:nvSpPr>
        <xdr:cNvPr id="49" name="Right Arrow 48"/>
        <xdr:cNvSpPr/>
      </xdr:nvSpPr>
      <xdr:spPr>
        <a:xfrm>
          <a:off x="6350253" y="1565996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91245</xdr:colOff>
      <xdr:row>45</xdr:row>
      <xdr:rowOff>35503</xdr:rowOff>
    </xdr:from>
    <xdr:to>
      <xdr:col>14</xdr:col>
      <xdr:colOff>496057</xdr:colOff>
      <xdr:row>45</xdr:row>
      <xdr:rowOff>166472</xdr:rowOff>
    </xdr:to>
    <xdr:sp macro="" textlink="">
      <xdr:nvSpPr>
        <xdr:cNvPr id="50" name="Right Arrow 49"/>
        <xdr:cNvSpPr/>
      </xdr:nvSpPr>
      <xdr:spPr>
        <a:xfrm>
          <a:off x="6358695" y="1584700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93193</xdr:colOff>
      <xdr:row>46</xdr:row>
      <xdr:rowOff>26626</xdr:rowOff>
    </xdr:from>
    <xdr:to>
      <xdr:col>14</xdr:col>
      <xdr:colOff>498005</xdr:colOff>
      <xdr:row>46</xdr:row>
      <xdr:rowOff>157595</xdr:rowOff>
    </xdr:to>
    <xdr:sp macro="" textlink="">
      <xdr:nvSpPr>
        <xdr:cNvPr id="51" name="Right Arrow 50"/>
        <xdr:cNvSpPr/>
      </xdr:nvSpPr>
      <xdr:spPr>
        <a:xfrm>
          <a:off x="6360643" y="1602862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81071</xdr:colOff>
      <xdr:row>47</xdr:row>
      <xdr:rowOff>28575</xdr:rowOff>
    </xdr:from>
    <xdr:to>
      <xdr:col>14</xdr:col>
      <xdr:colOff>485883</xdr:colOff>
      <xdr:row>47</xdr:row>
      <xdr:rowOff>159544</xdr:rowOff>
    </xdr:to>
    <xdr:sp macro="" textlink="">
      <xdr:nvSpPr>
        <xdr:cNvPr id="52" name="Right Arrow 51"/>
        <xdr:cNvSpPr/>
      </xdr:nvSpPr>
      <xdr:spPr>
        <a:xfrm>
          <a:off x="6348521" y="1622107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77607</xdr:colOff>
      <xdr:row>48</xdr:row>
      <xdr:rowOff>16452</xdr:rowOff>
    </xdr:from>
    <xdr:to>
      <xdr:col>14</xdr:col>
      <xdr:colOff>482419</xdr:colOff>
      <xdr:row>48</xdr:row>
      <xdr:rowOff>147421</xdr:rowOff>
    </xdr:to>
    <xdr:sp macro="" textlink="">
      <xdr:nvSpPr>
        <xdr:cNvPr id="53" name="Right Arrow 52"/>
        <xdr:cNvSpPr/>
      </xdr:nvSpPr>
      <xdr:spPr>
        <a:xfrm>
          <a:off x="6345057" y="1639945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88756</xdr:colOff>
      <xdr:row>49</xdr:row>
      <xdr:rowOff>21648</xdr:rowOff>
    </xdr:from>
    <xdr:to>
      <xdr:col>14</xdr:col>
      <xdr:colOff>493568</xdr:colOff>
      <xdr:row>49</xdr:row>
      <xdr:rowOff>152617</xdr:rowOff>
    </xdr:to>
    <xdr:sp macro="" textlink="">
      <xdr:nvSpPr>
        <xdr:cNvPr id="54" name="Right Arrow 53"/>
        <xdr:cNvSpPr/>
      </xdr:nvSpPr>
      <xdr:spPr>
        <a:xfrm>
          <a:off x="6356206" y="1659514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80096</xdr:colOff>
      <xdr:row>50</xdr:row>
      <xdr:rowOff>30307</xdr:rowOff>
    </xdr:from>
    <xdr:to>
      <xdr:col>14</xdr:col>
      <xdr:colOff>484908</xdr:colOff>
      <xdr:row>50</xdr:row>
      <xdr:rowOff>161276</xdr:rowOff>
    </xdr:to>
    <xdr:sp macro="" textlink="">
      <xdr:nvSpPr>
        <xdr:cNvPr id="55" name="Right Arrow 54"/>
        <xdr:cNvSpPr/>
      </xdr:nvSpPr>
      <xdr:spPr>
        <a:xfrm>
          <a:off x="6347546" y="16794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76633</xdr:colOff>
      <xdr:row>51</xdr:row>
      <xdr:rowOff>26843</xdr:rowOff>
    </xdr:from>
    <xdr:to>
      <xdr:col>14</xdr:col>
      <xdr:colOff>481445</xdr:colOff>
      <xdr:row>51</xdr:row>
      <xdr:rowOff>157812</xdr:rowOff>
    </xdr:to>
    <xdr:sp macro="" textlink="">
      <xdr:nvSpPr>
        <xdr:cNvPr id="56" name="Right Arrow 55"/>
        <xdr:cNvSpPr/>
      </xdr:nvSpPr>
      <xdr:spPr>
        <a:xfrm>
          <a:off x="6344083" y="16981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84534</xdr:colOff>
      <xdr:row>52</xdr:row>
      <xdr:rowOff>32039</xdr:rowOff>
    </xdr:from>
    <xdr:to>
      <xdr:col>14</xdr:col>
      <xdr:colOff>489346</xdr:colOff>
      <xdr:row>52</xdr:row>
      <xdr:rowOff>163008</xdr:rowOff>
    </xdr:to>
    <xdr:sp macro="" textlink="">
      <xdr:nvSpPr>
        <xdr:cNvPr id="57" name="Right Arrow 56"/>
        <xdr:cNvSpPr/>
      </xdr:nvSpPr>
      <xdr:spPr>
        <a:xfrm>
          <a:off x="6351984" y="17177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87024</xdr:colOff>
      <xdr:row>53</xdr:row>
      <xdr:rowOff>28034</xdr:rowOff>
    </xdr:from>
    <xdr:to>
      <xdr:col>14</xdr:col>
      <xdr:colOff>491836</xdr:colOff>
      <xdr:row>53</xdr:row>
      <xdr:rowOff>159003</xdr:rowOff>
    </xdr:to>
    <xdr:sp macro="" textlink="">
      <xdr:nvSpPr>
        <xdr:cNvPr id="58" name="Right Arrow 57"/>
        <xdr:cNvSpPr/>
      </xdr:nvSpPr>
      <xdr:spPr>
        <a:xfrm>
          <a:off x="6354474" y="17363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83561</xdr:colOff>
      <xdr:row>54</xdr:row>
      <xdr:rowOff>45136</xdr:rowOff>
    </xdr:from>
    <xdr:to>
      <xdr:col>14</xdr:col>
      <xdr:colOff>488373</xdr:colOff>
      <xdr:row>54</xdr:row>
      <xdr:rowOff>176105</xdr:rowOff>
    </xdr:to>
    <xdr:sp macro="" textlink="">
      <xdr:nvSpPr>
        <xdr:cNvPr id="59" name="Right Arrow 58"/>
        <xdr:cNvSpPr/>
      </xdr:nvSpPr>
      <xdr:spPr>
        <a:xfrm>
          <a:off x="6351011" y="17571136"/>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122829</xdr:colOff>
      <xdr:row>45</xdr:row>
      <xdr:rowOff>35093</xdr:rowOff>
    </xdr:from>
    <xdr:to>
      <xdr:col>16</xdr:col>
      <xdr:colOff>527641</xdr:colOff>
      <xdr:row>45</xdr:row>
      <xdr:rowOff>166062</xdr:rowOff>
    </xdr:to>
    <xdr:sp macro="" textlink="">
      <xdr:nvSpPr>
        <xdr:cNvPr id="60" name="Right Arrow 59"/>
        <xdr:cNvSpPr/>
      </xdr:nvSpPr>
      <xdr:spPr>
        <a:xfrm>
          <a:off x="7695204" y="1584659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80096</xdr:colOff>
      <xdr:row>50</xdr:row>
      <xdr:rowOff>30307</xdr:rowOff>
    </xdr:from>
    <xdr:to>
      <xdr:col>16</xdr:col>
      <xdr:colOff>484908</xdr:colOff>
      <xdr:row>50</xdr:row>
      <xdr:rowOff>161276</xdr:rowOff>
    </xdr:to>
    <xdr:sp macro="" textlink="">
      <xdr:nvSpPr>
        <xdr:cNvPr id="61" name="Right Arrow 60"/>
        <xdr:cNvSpPr/>
      </xdr:nvSpPr>
      <xdr:spPr>
        <a:xfrm>
          <a:off x="7652471" y="1679430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76633</xdr:colOff>
      <xdr:row>51</xdr:row>
      <xdr:rowOff>26843</xdr:rowOff>
    </xdr:from>
    <xdr:to>
      <xdr:col>16</xdr:col>
      <xdr:colOff>481445</xdr:colOff>
      <xdr:row>51</xdr:row>
      <xdr:rowOff>157812</xdr:rowOff>
    </xdr:to>
    <xdr:sp macro="" textlink="">
      <xdr:nvSpPr>
        <xdr:cNvPr id="62" name="Right Arrow 61"/>
        <xdr:cNvSpPr/>
      </xdr:nvSpPr>
      <xdr:spPr>
        <a:xfrm>
          <a:off x="7649008" y="1698134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84534</xdr:colOff>
      <xdr:row>52</xdr:row>
      <xdr:rowOff>32039</xdr:rowOff>
    </xdr:from>
    <xdr:to>
      <xdr:col>16</xdr:col>
      <xdr:colOff>489346</xdr:colOff>
      <xdr:row>52</xdr:row>
      <xdr:rowOff>163008</xdr:rowOff>
    </xdr:to>
    <xdr:sp macro="" textlink="">
      <xdr:nvSpPr>
        <xdr:cNvPr id="63" name="Right Arrow 62"/>
        <xdr:cNvSpPr/>
      </xdr:nvSpPr>
      <xdr:spPr>
        <a:xfrm>
          <a:off x="7656909" y="1717703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87024</xdr:colOff>
      <xdr:row>53</xdr:row>
      <xdr:rowOff>28034</xdr:rowOff>
    </xdr:from>
    <xdr:to>
      <xdr:col>16</xdr:col>
      <xdr:colOff>491836</xdr:colOff>
      <xdr:row>53</xdr:row>
      <xdr:rowOff>159003</xdr:rowOff>
    </xdr:to>
    <xdr:sp macro="" textlink="">
      <xdr:nvSpPr>
        <xdr:cNvPr id="64" name="Right Arrow 63"/>
        <xdr:cNvSpPr/>
      </xdr:nvSpPr>
      <xdr:spPr>
        <a:xfrm>
          <a:off x="7659399" y="1736353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80096</xdr:colOff>
      <xdr:row>39</xdr:row>
      <xdr:rowOff>30307</xdr:rowOff>
    </xdr:from>
    <xdr:to>
      <xdr:col>26</xdr:col>
      <xdr:colOff>484908</xdr:colOff>
      <xdr:row>39</xdr:row>
      <xdr:rowOff>161276</xdr:rowOff>
    </xdr:to>
    <xdr:sp macro="" textlink="">
      <xdr:nvSpPr>
        <xdr:cNvPr id="86" name="Right Arrow 85"/>
        <xdr:cNvSpPr/>
      </xdr:nvSpPr>
      <xdr:spPr>
        <a:xfrm>
          <a:off x="6347546" y="1150793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76633</xdr:colOff>
      <xdr:row>40</xdr:row>
      <xdr:rowOff>26843</xdr:rowOff>
    </xdr:from>
    <xdr:to>
      <xdr:col>26</xdr:col>
      <xdr:colOff>481445</xdr:colOff>
      <xdr:row>40</xdr:row>
      <xdr:rowOff>157812</xdr:rowOff>
    </xdr:to>
    <xdr:sp macro="" textlink="">
      <xdr:nvSpPr>
        <xdr:cNvPr id="87" name="Right Arrow 86"/>
        <xdr:cNvSpPr/>
      </xdr:nvSpPr>
      <xdr:spPr>
        <a:xfrm>
          <a:off x="6344083" y="1169496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84534</xdr:colOff>
      <xdr:row>41</xdr:row>
      <xdr:rowOff>32039</xdr:rowOff>
    </xdr:from>
    <xdr:to>
      <xdr:col>26</xdr:col>
      <xdr:colOff>489346</xdr:colOff>
      <xdr:row>41</xdr:row>
      <xdr:rowOff>163008</xdr:rowOff>
    </xdr:to>
    <xdr:sp macro="" textlink="">
      <xdr:nvSpPr>
        <xdr:cNvPr id="88" name="Right Arrow 87"/>
        <xdr:cNvSpPr/>
      </xdr:nvSpPr>
      <xdr:spPr>
        <a:xfrm>
          <a:off x="6351984" y="1189066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87024</xdr:colOff>
      <xdr:row>42</xdr:row>
      <xdr:rowOff>28034</xdr:rowOff>
    </xdr:from>
    <xdr:to>
      <xdr:col>26</xdr:col>
      <xdr:colOff>491836</xdr:colOff>
      <xdr:row>42</xdr:row>
      <xdr:rowOff>159003</xdr:rowOff>
    </xdr:to>
    <xdr:sp macro="" textlink="">
      <xdr:nvSpPr>
        <xdr:cNvPr id="89" name="Right Arrow 88"/>
        <xdr:cNvSpPr/>
      </xdr:nvSpPr>
      <xdr:spPr>
        <a:xfrm>
          <a:off x="6354474" y="1207715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83561</xdr:colOff>
      <xdr:row>43</xdr:row>
      <xdr:rowOff>45136</xdr:rowOff>
    </xdr:from>
    <xdr:to>
      <xdr:col>26</xdr:col>
      <xdr:colOff>488373</xdr:colOff>
      <xdr:row>43</xdr:row>
      <xdr:rowOff>176105</xdr:rowOff>
    </xdr:to>
    <xdr:sp macro="" textlink="">
      <xdr:nvSpPr>
        <xdr:cNvPr id="90" name="Right Arrow 89"/>
        <xdr:cNvSpPr/>
      </xdr:nvSpPr>
      <xdr:spPr>
        <a:xfrm>
          <a:off x="6351011" y="12284761"/>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82803</xdr:colOff>
      <xdr:row>44</xdr:row>
      <xdr:rowOff>38966</xdr:rowOff>
    </xdr:from>
    <xdr:to>
      <xdr:col>26</xdr:col>
      <xdr:colOff>487615</xdr:colOff>
      <xdr:row>44</xdr:row>
      <xdr:rowOff>169935</xdr:rowOff>
    </xdr:to>
    <xdr:sp macro="" textlink="">
      <xdr:nvSpPr>
        <xdr:cNvPr id="91" name="Right Arrow 90"/>
        <xdr:cNvSpPr/>
      </xdr:nvSpPr>
      <xdr:spPr>
        <a:xfrm>
          <a:off x="6350253" y="12469091"/>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91245</xdr:colOff>
      <xdr:row>45</xdr:row>
      <xdr:rowOff>35503</xdr:rowOff>
    </xdr:from>
    <xdr:to>
      <xdr:col>26</xdr:col>
      <xdr:colOff>496057</xdr:colOff>
      <xdr:row>45</xdr:row>
      <xdr:rowOff>166472</xdr:rowOff>
    </xdr:to>
    <xdr:sp macro="" textlink="">
      <xdr:nvSpPr>
        <xdr:cNvPr id="92" name="Right Arrow 91"/>
        <xdr:cNvSpPr/>
      </xdr:nvSpPr>
      <xdr:spPr>
        <a:xfrm>
          <a:off x="6358695" y="1265612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82610</xdr:colOff>
      <xdr:row>46</xdr:row>
      <xdr:rowOff>16043</xdr:rowOff>
    </xdr:from>
    <xdr:to>
      <xdr:col>26</xdr:col>
      <xdr:colOff>487422</xdr:colOff>
      <xdr:row>46</xdr:row>
      <xdr:rowOff>147012</xdr:rowOff>
    </xdr:to>
    <xdr:sp macro="" textlink="">
      <xdr:nvSpPr>
        <xdr:cNvPr id="93" name="Right Arrow 92"/>
        <xdr:cNvSpPr/>
      </xdr:nvSpPr>
      <xdr:spPr>
        <a:xfrm>
          <a:off x="6350060" y="1282716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81071</xdr:colOff>
      <xdr:row>47</xdr:row>
      <xdr:rowOff>28575</xdr:rowOff>
    </xdr:from>
    <xdr:to>
      <xdr:col>26</xdr:col>
      <xdr:colOff>485883</xdr:colOff>
      <xdr:row>47</xdr:row>
      <xdr:rowOff>159544</xdr:rowOff>
    </xdr:to>
    <xdr:sp macro="" textlink="">
      <xdr:nvSpPr>
        <xdr:cNvPr id="94" name="Right Arrow 93"/>
        <xdr:cNvSpPr/>
      </xdr:nvSpPr>
      <xdr:spPr>
        <a:xfrm>
          <a:off x="6348521" y="13030200"/>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77607</xdr:colOff>
      <xdr:row>48</xdr:row>
      <xdr:rowOff>16452</xdr:rowOff>
    </xdr:from>
    <xdr:to>
      <xdr:col>26</xdr:col>
      <xdr:colOff>482419</xdr:colOff>
      <xdr:row>48</xdr:row>
      <xdr:rowOff>147421</xdr:rowOff>
    </xdr:to>
    <xdr:sp macro="" textlink="">
      <xdr:nvSpPr>
        <xdr:cNvPr id="95" name="Right Arrow 94"/>
        <xdr:cNvSpPr/>
      </xdr:nvSpPr>
      <xdr:spPr>
        <a:xfrm>
          <a:off x="6345057" y="1320857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88756</xdr:colOff>
      <xdr:row>49</xdr:row>
      <xdr:rowOff>21648</xdr:rowOff>
    </xdr:from>
    <xdr:to>
      <xdr:col>26</xdr:col>
      <xdr:colOff>493568</xdr:colOff>
      <xdr:row>49</xdr:row>
      <xdr:rowOff>152617</xdr:rowOff>
    </xdr:to>
    <xdr:sp macro="" textlink="">
      <xdr:nvSpPr>
        <xdr:cNvPr id="96" name="Right Arrow 95"/>
        <xdr:cNvSpPr/>
      </xdr:nvSpPr>
      <xdr:spPr>
        <a:xfrm>
          <a:off x="6356206" y="1340427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80096</xdr:colOff>
      <xdr:row>50</xdr:row>
      <xdr:rowOff>30307</xdr:rowOff>
    </xdr:from>
    <xdr:to>
      <xdr:col>26</xdr:col>
      <xdr:colOff>484908</xdr:colOff>
      <xdr:row>50</xdr:row>
      <xdr:rowOff>161276</xdr:rowOff>
    </xdr:to>
    <xdr:sp macro="" textlink="">
      <xdr:nvSpPr>
        <xdr:cNvPr id="97" name="Right Arrow 96"/>
        <xdr:cNvSpPr/>
      </xdr:nvSpPr>
      <xdr:spPr>
        <a:xfrm>
          <a:off x="6347546" y="1360343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76633</xdr:colOff>
      <xdr:row>51</xdr:row>
      <xdr:rowOff>26843</xdr:rowOff>
    </xdr:from>
    <xdr:to>
      <xdr:col>26</xdr:col>
      <xdr:colOff>481445</xdr:colOff>
      <xdr:row>51</xdr:row>
      <xdr:rowOff>157812</xdr:rowOff>
    </xdr:to>
    <xdr:sp macro="" textlink="">
      <xdr:nvSpPr>
        <xdr:cNvPr id="98" name="Right Arrow 97"/>
        <xdr:cNvSpPr/>
      </xdr:nvSpPr>
      <xdr:spPr>
        <a:xfrm>
          <a:off x="6344083" y="1379046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84534</xdr:colOff>
      <xdr:row>52</xdr:row>
      <xdr:rowOff>32039</xdr:rowOff>
    </xdr:from>
    <xdr:to>
      <xdr:col>26</xdr:col>
      <xdr:colOff>489346</xdr:colOff>
      <xdr:row>52</xdr:row>
      <xdr:rowOff>163008</xdr:rowOff>
    </xdr:to>
    <xdr:sp macro="" textlink="">
      <xdr:nvSpPr>
        <xdr:cNvPr id="99" name="Right Arrow 98"/>
        <xdr:cNvSpPr/>
      </xdr:nvSpPr>
      <xdr:spPr>
        <a:xfrm>
          <a:off x="6351984" y="1398616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87024</xdr:colOff>
      <xdr:row>53</xdr:row>
      <xdr:rowOff>28034</xdr:rowOff>
    </xdr:from>
    <xdr:to>
      <xdr:col>26</xdr:col>
      <xdr:colOff>491836</xdr:colOff>
      <xdr:row>53</xdr:row>
      <xdr:rowOff>159003</xdr:rowOff>
    </xdr:to>
    <xdr:sp macro="" textlink="">
      <xdr:nvSpPr>
        <xdr:cNvPr id="100" name="Right Arrow 99"/>
        <xdr:cNvSpPr/>
      </xdr:nvSpPr>
      <xdr:spPr>
        <a:xfrm>
          <a:off x="6354474" y="1417265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83561</xdr:colOff>
      <xdr:row>54</xdr:row>
      <xdr:rowOff>45136</xdr:rowOff>
    </xdr:from>
    <xdr:to>
      <xdr:col>26</xdr:col>
      <xdr:colOff>488373</xdr:colOff>
      <xdr:row>54</xdr:row>
      <xdr:rowOff>176105</xdr:rowOff>
    </xdr:to>
    <xdr:sp macro="" textlink="">
      <xdr:nvSpPr>
        <xdr:cNvPr id="101" name="Right Arrow 100"/>
        <xdr:cNvSpPr/>
      </xdr:nvSpPr>
      <xdr:spPr>
        <a:xfrm>
          <a:off x="6351011" y="14380261"/>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129177</xdr:colOff>
      <xdr:row>45</xdr:row>
      <xdr:rowOff>30860</xdr:rowOff>
    </xdr:from>
    <xdr:to>
      <xdr:col>28</xdr:col>
      <xdr:colOff>533989</xdr:colOff>
      <xdr:row>45</xdr:row>
      <xdr:rowOff>161829</xdr:rowOff>
    </xdr:to>
    <xdr:sp macro="" textlink="">
      <xdr:nvSpPr>
        <xdr:cNvPr id="102" name="Right Arrow 101"/>
        <xdr:cNvSpPr/>
      </xdr:nvSpPr>
      <xdr:spPr>
        <a:xfrm>
          <a:off x="7701552" y="12651485"/>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80096</xdr:colOff>
      <xdr:row>50</xdr:row>
      <xdr:rowOff>30307</xdr:rowOff>
    </xdr:from>
    <xdr:to>
      <xdr:col>28</xdr:col>
      <xdr:colOff>484908</xdr:colOff>
      <xdr:row>50</xdr:row>
      <xdr:rowOff>161276</xdr:rowOff>
    </xdr:to>
    <xdr:sp macro="" textlink="">
      <xdr:nvSpPr>
        <xdr:cNvPr id="103" name="Right Arrow 102"/>
        <xdr:cNvSpPr/>
      </xdr:nvSpPr>
      <xdr:spPr>
        <a:xfrm>
          <a:off x="7652471" y="1360343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76633</xdr:colOff>
      <xdr:row>51</xdr:row>
      <xdr:rowOff>26843</xdr:rowOff>
    </xdr:from>
    <xdr:to>
      <xdr:col>28</xdr:col>
      <xdr:colOff>481445</xdr:colOff>
      <xdr:row>51</xdr:row>
      <xdr:rowOff>157812</xdr:rowOff>
    </xdr:to>
    <xdr:sp macro="" textlink="">
      <xdr:nvSpPr>
        <xdr:cNvPr id="104" name="Right Arrow 103"/>
        <xdr:cNvSpPr/>
      </xdr:nvSpPr>
      <xdr:spPr>
        <a:xfrm>
          <a:off x="7649008" y="1379046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84534</xdr:colOff>
      <xdr:row>52</xdr:row>
      <xdr:rowOff>32039</xdr:rowOff>
    </xdr:from>
    <xdr:to>
      <xdr:col>28</xdr:col>
      <xdr:colOff>489346</xdr:colOff>
      <xdr:row>52</xdr:row>
      <xdr:rowOff>163008</xdr:rowOff>
    </xdr:to>
    <xdr:sp macro="" textlink="">
      <xdr:nvSpPr>
        <xdr:cNvPr id="105" name="Right Arrow 104"/>
        <xdr:cNvSpPr/>
      </xdr:nvSpPr>
      <xdr:spPr>
        <a:xfrm>
          <a:off x="7656909" y="1398616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87024</xdr:colOff>
      <xdr:row>53</xdr:row>
      <xdr:rowOff>28034</xdr:rowOff>
    </xdr:from>
    <xdr:to>
      <xdr:col>28</xdr:col>
      <xdr:colOff>491836</xdr:colOff>
      <xdr:row>53</xdr:row>
      <xdr:rowOff>159003</xdr:rowOff>
    </xdr:to>
    <xdr:sp macro="" textlink="">
      <xdr:nvSpPr>
        <xdr:cNvPr id="106" name="Right Arrow 105"/>
        <xdr:cNvSpPr/>
      </xdr:nvSpPr>
      <xdr:spPr>
        <a:xfrm>
          <a:off x="7659399" y="1417265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80096</xdr:colOff>
      <xdr:row>39</xdr:row>
      <xdr:rowOff>30307</xdr:rowOff>
    </xdr:from>
    <xdr:to>
      <xdr:col>26</xdr:col>
      <xdr:colOff>484908</xdr:colOff>
      <xdr:row>39</xdr:row>
      <xdr:rowOff>161276</xdr:rowOff>
    </xdr:to>
    <xdr:sp macro="" textlink="">
      <xdr:nvSpPr>
        <xdr:cNvPr id="107" name="Right Arrow 106"/>
        <xdr:cNvSpPr/>
      </xdr:nvSpPr>
      <xdr:spPr>
        <a:xfrm>
          <a:off x="6347546" y="1493693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76633</xdr:colOff>
      <xdr:row>40</xdr:row>
      <xdr:rowOff>26843</xdr:rowOff>
    </xdr:from>
    <xdr:to>
      <xdr:col>26</xdr:col>
      <xdr:colOff>481445</xdr:colOff>
      <xdr:row>40</xdr:row>
      <xdr:rowOff>157812</xdr:rowOff>
    </xdr:to>
    <xdr:sp macro="" textlink="">
      <xdr:nvSpPr>
        <xdr:cNvPr id="108" name="Right Arrow 107"/>
        <xdr:cNvSpPr/>
      </xdr:nvSpPr>
      <xdr:spPr>
        <a:xfrm>
          <a:off x="6344083" y="1512396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84534</xdr:colOff>
      <xdr:row>41</xdr:row>
      <xdr:rowOff>32039</xdr:rowOff>
    </xdr:from>
    <xdr:to>
      <xdr:col>26</xdr:col>
      <xdr:colOff>489346</xdr:colOff>
      <xdr:row>41</xdr:row>
      <xdr:rowOff>163008</xdr:rowOff>
    </xdr:to>
    <xdr:sp macro="" textlink="">
      <xdr:nvSpPr>
        <xdr:cNvPr id="109" name="Right Arrow 108"/>
        <xdr:cNvSpPr/>
      </xdr:nvSpPr>
      <xdr:spPr>
        <a:xfrm>
          <a:off x="6351984" y="1531966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87024</xdr:colOff>
      <xdr:row>42</xdr:row>
      <xdr:rowOff>28034</xdr:rowOff>
    </xdr:from>
    <xdr:to>
      <xdr:col>26</xdr:col>
      <xdr:colOff>491836</xdr:colOff>
      <xdr:row>42</xdr:row>
      <xdr:rowOff>159003</xdr:rowOff>
    </xdr:to>
    <xdr:sp macro="" textlink="">
      <xdr:nvSpPr>
        <xdr:cNvPr id="110" name="Right Arrow 109"/>
        <xdr:cNvSpPr/>
      </xdr:nvSpPr>
      <xdr:spPr>
        <a:xfrm>
          <a:off x="6354474" y="1550615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83561</xdr:colOff>
      <xdr:row>43</xdr:row>
      <xdr:rowOff>45136</xdr:rowOff>
    </xdr:from>
    <xdr:to>
      <xdr:col>26</xdr:col>
      <xdr:colOff>488373</xdr:colOff>
      <xdr:row>43</xdr:row>
      <xdr:rowOff>176105</xdr:rowOff>
    </xdr:to>
    <xdr:sp macro="" textlink="">
      <xdr:nvSpPr>
        <xdr:cNvPr id="111" name="Right Arrow 110"/>
        <xdr:cNvSpPr/>
      </xdr:nvSpPr>
      <xdr:spPr>
        <a:xfrm>
          <a:off x="6351011" y="15713761"/>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82803</xdr:colOff>
      <xdr:row>44</xdr:row>
      <xdr:rowOff>38966</xdr:rowOff>
    </xdr:from>
    <xdr:to>
      <xdr:col>26</xdr:col>
      <xdr:colOff>487615</xdr:colOff>
      <xdr:row>44</xdr:row>
      <xdr:rowOff>169935</xdr:rowOff>
    </xdr:to>
    <xdr:sp macro="" textlink="">
      <xdr:nvSpPr>
        <xdr:cNvPr id="112" name="Right Arrow 111"/>
        <xdr:cNvSpPr/>
      </xdr:nvSpPr>
      <xdr:spPr>
        <a:xfrm>
          <a:off x="6350253" y="15898091"/>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91245</xdr:colOff>
      <xdr:row>45</xdr:row>
      <xdr:rowOff>35503</xdr:rowOff>
    </xdr:from>
    <xdr:to>
      <xdr:col>26</xdr:col>
      <xdr:colOff>496057</xdr:colOff>
      <xdr:row>45</xdr:row>
      <xdr:rowOff>166472</xdr:rowOff>
    </xdr:to>
    <xdr:sp macro="" textlink="">
      <xdr:nvSpPr>
        <xdr:cNvPr id="113" name="Right Arrow 112"/>
        <xdr:cNvSpPr/>
      </xdr:nvSpPr>
      <xdr:spPr>
        <a:xfrm>
          <a:off x="6358695" y="1608512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93193</xdr:colOff>
      <xdr:row>46</xdr:row>
      <xdr:rowOff>26626</xdr:rowOff>
    </xdr:from>
    <xdr:to>
      <xdr:col>26</xdr:col>
      <xdr:colOff>498005</xdr:colOff>
      <xdr:row>46</xdr:row>
      <xdr:rowOff>157595</xdr:rowOff>
    </xdr:to>
    <xdr:sp macro="" textlink="">
      <xdr:nvSpPr>
        <xdr:cNvPr id="114" name="Right Arrow 113"/>
        <xdr:cNvSpPr/>
      </xdr:nvSpPr>
      <xdr:spPr>
        <a:xfrm>
          <a:off x="6360643" y="16266751"/>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81071</xdr:colOff>
      <xdr:row>47</xdr:row>
      <xdr:rowOff>28575</xdr:rowOff>
    </xdr:from>
    <xdr:to>
      <xdr:col>26</xdr:col>
      <xdr:colOff>485883</xdr:colOff>
      <xdr:row>47</xdr:row>
      <xdr:rowOff>159544</xdr:rowOff>
    </xdr:to>
    <xdr:sp macro="" textlink="">
      <xdr:nvSpPr>
        <xdr:cNvPr id="115" name="Right Arrow 114"/>
        <xdr:cNvSpPr/>
      </xdr:nvSpPr>
      <xdr:spPr>
        <a:xfrm>
          <a:off x="6348521" y="16459200"/>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77607</xdr:colOff>
      <xdr:row>48</xdr:row>
      <xdr:rowOff>16452</xdr:rowOff>
    </xdr:from>
    <xdr:to>
      <xdr:col>26</xdr:col>
      <xdr:colOff>482419</xdr:colOff>
      <xdr:row>48</xdr:row>
      <xdr:rowOff>147421</xdr:rowOff>
    </xdr:to>
    <xdr:sp macro="" textlink="">
      <xdr:nvSpPr>
        <xdr:cNvPr id="116" name="Right Arrow 115"/>
        <xdr:cNvSpPr/>
      </xdr:nvSpPr>
      <xdr:spPr>
        <a:xfrm>
          <a:off x="6345057" y="16637577"/>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88756</xdr:colOff>
      <xdr:row>49</xdr:row>
      <xdr:rowOff>21648</xdr:rowOff>
    </xdr:from>
    <xdr:to>
      <xdr:col>26</xdr:col>
      <xdr:colOff>493568</xdr:colOff>
      <xdr:row>49</xdr:row>
      <xdr:rowOff>152617</xdr:rowOff>
    </xdr:to>
    <xdr:sp macro="" textlink="">
      <xdr:nvSpPr>
        <xdr:cNvPr id="117" name="Right Arrow 116"/>
        <xdr:cNvSpPr/>
      </xdr:nvSpPr>
      <xdr:spPr>
        <a:xfrm>
          <a:off x="6356206" y="16833273"/>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80096</xdr:colOff>
      <xdr:row>50</xdr:row>
      <xdr:rowOff>30307</xdr:rowOff>
    </xdr:from>
    <xdr:to>
      <xdr:col>26</xdr:col>
      <xdr:colOff>484908</xdr:colOff>
      <xdr:row>50</xdr:row>
      <xdr:rowOff>161276</xdr:rowOff>
    </xdr:to>
    <xdr:sp macro="" textlink="">
      <xdr:nvSpPr>
        <xdr:cNvPr id="118" name="Right Arrow 117"/>
        <xdr:cNvSpPr/>
      </xdr:nvSpPr>
      <xdr:spPr>
        <a:xfrm>
          <a:off x="6347546" y="1703243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76633</xdr:colOff>
      <xdr:row>51</xdr:row>
      <xdr:rowOff>26843</xdr:rowOff>
    </xdr:from>
    <xdr:to>
      <xdr:col>26</xdr:col>
      <xdr:colOff>481445</xdr:colOff>
      <xdr:row>51</xdr:row>
      <xdr:rowOff>157812</xdr:rowOff>
    </xdr:to>
    <xdr:sp macro="" textlink="">
      <xdr:nvSpPr>
        <xdr:cNvPr id="119" name="Right Arrow 118"/>
        <xdr:cNvSpPr/>
      </xdr:nvSpPr>
      <xdr:spPr>
        <a:xfrm>
          <a:off x="6344083" y="1721946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84534</xdr:colOff>
      <xdr:row>52</xdr:row>
      <xdr:rowOff>32039</xdr:rowOff>
    </xdr:from>
    <xdr:to>
      <xdr:col>26</xdr:col>
      <xdr:colOff>489346</xdr:colOff>
      <xdr:row>52</xdr:row>
      <xdr:rowOff>163008</xdr:rowOff>
    </xdr:to>
    <xdr:sp macro="" textlink="">
      <xdr:nvSpPr>
        <xdr:cNvPr id="120" name="Right Arrow 119"/>
        <xdr:cNvSpPr/>
      </xdr:nvSpPr>
      <xdr:spPr>
        <a:xfrm>
          <a:off x="6351984" y="1741516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87024</xdr:colOff>
      <xdr:row>53</xdr:row>
      <xdr:rowOff>28034</xdr:rowOff>
    </xdr:from>
    <xdr:to>
      <xdr:col>26</xdr:col>
      <xdr:colOff>491836</xdr:colOff>
      <xdr:row>53</xdr:row>
      <xdr:rowOff>159003</xdr:rowOff>
    </xdr:to>
    <xdr:sp macro="" textlink="">
      <xdr:nvSpPr>
        <xdr:cNvPr id="121" name="Right Arrow 120"/>
        <xdr:cNvSpPr/>
      </xdr:nvSpPr>
      <xdr:spPr>
        <a:xfrm>
          <a:off x="6354474" y="1760165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83561</xdr:colOff>
      <xdr:row>54</xdr:row>
      <xdr:rowOff>45136</xdr:rowOff>
    </xdr:from>
    <xdr:to>
      <xdr:col>26</xdr:col>
      <xdr:colOff>488373</xdr:colOff>
      <xdr:row>54</xdr:row>
      <xdr:rowOff>176105</xdr:rowOff>
    </xdr:to>
    <xdr:sp macro="" textlink="">
      <xdr:nvSpPr>
        <xdr:cNvPr id="122" name="Right Arrow 121"/>
        <xdr:cNvSpPr/>
      </xdr:nvSpPr>
      <xdr:spPr>
        <a:xfrm>
          <a:off x="6351011" y="17809261"/>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122829</xdr:colOff>
      <xdr:row>45</xdr:row>
      <xdr:rowOff>35093</xdr:rowOff>
    </xdr:from>
    <xdr:to>
      <xdr:col>28</xdr:col>
      <xdr:colOff>527641</xdr:colOff>
      <xdr:row>45</xdr:row>
      <xdr:rowOff>166062</xdr:rowOff>
    </xdr:to>
    <xdr:sp macro="" textlink="">
      <xdr:nvSpPr>
        <xdr:cNvPr id="123" name="Right Arrow 122"/>
        <xdr:cNvSpPr/>
      </xdr:nvSpPr>
      <xdr:spPr>
        <a:xfrm>
          <a:off x="7695204" y="1608471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80096</xdr:colOff>
      <xdr:row>50</xdr:row>
      <xdr:rowOff>30307</xdr:rowOff>
    </xdr:from>
    <xdr:to>
      <xdr:col>28</xdr:col>
      <xdr:colOff>484908</xdr:colOff>
      <xdr:row>50</xdr:row>
      <xdr:rowOff>161276</xdr:rowOff>
    </xdr:to>
    <xdr:sp macro="" textlink="">
      <xdr:nvSpPr>
        <xdr:cNvPr id="124" name="Right Arrow 123"/>
        <xdr:cNvSpPr/>
      </xdr:nvSpPr>
      <xdr:spPr>
        <a:xfrm>
          <a:off x="7652471" y="17032432"/>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76633</xdr:colOff>
      <xdr:row>51</xdr:row>
      <xdr:rowOff>26843</xdr:rowOff>
    </xdr:from>
    <xdr:to>
      <xdr:col>28</xdr:col>
      <xdr:colOff>481445</xdr:colOff>
      <xdr:row>51</xdr:row>
      <xdr:rowOff>157812</xdr:rowOff>
    </xdr:to>
    <xdr:sp macro="" textlink="">
      <xdr:nvSpPr>
        <xdr:cNvPr id="125" name="Right Arrow 124"/>
        <xdr:cNvSpPr/>
      </xdr:nvSpPr>
      <xdr:spPr>
        <a:xfrm>
          <a:off x="7649008" y="17219468"/>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84534</xdr:colOff>
      <xdr:row>52</xdr:row>
      <xdr:rowOff>32039</xdr:rowOff>
    </xdr:from>
    <xdr:to>
      <xdr:col>28</xdr:col>
      <xdr:colOff>489346</xdr:colOff>
      <xdr:row>52</xdr:row>
      <xdr:rowOff>163008</xdr:rowOff>
    </xdr:to>
    <xdr:sp macro="" textlink="">
      <xdr:nvSpPr>
        <xdr:cNvPr id="126" name="Right Arrow 125"/>
        <xdr:cNvSpPr/>
      </xdr:nvSpPr>
      <xdr:spPr>
        <a:xfrm>
          <a:off x="7656909" y="17415164"/>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87024</xdr:colOff>
      <xdr:row>53</xdr:row>
      <xdr:rowOff>28034</xdr:rowOff>
    </xdr:from>
    <xdr:to>
      <xdr:col>28</xdr:col>
      <xdr:colOff>491836</xdr:colOff>
      <xdr:row>53</xdr:row>
      <xdr:rowOff>159003</xdr:rowOff>
    </xdr:to>
    <xdr:sp macro="" textlink="">
      <xdr:nvSpPr>
        <xdr:cNvPr id="127" name="Right Arrow 126"/>
        <xdr:cNvSpPr/>
      </xdr:nvSpPr>
      <xdr:spPr>
        <a:xfrm>
          <a:off x="7659399" y="17601659"/>
          <a:ext cx="404812" cy="130969"/>
        </a:xfrm>
        <a:prstGeom prst="rightArrow">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553356</xdr:colOff>
      <xdr:row>1</xdr:row>
      <xdr:rowOff>119440</xdr:rowOff>
    </xdr:from>
    <xdr:to>
      <xdr:col>11</xdr:col>
      <xdr:colOff>401410</xdr:colOff>
      <xdr:row>22</xdr:row>
      <xdr:rowOff>4289</xdr:rowOff>
    </xdr:to>
    <xdr:pic>
      <xdr:nvPicPr>
        <xdr:cNvPr id="3" name="Picture 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53356" y="309940"/>
          <a:ext cx="6583590" cy="425274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28574</xdr:colOff>
      <xdr:row>18</xdr:row>
      <xdr:rowOff>94552</xdr:rowOff>
    </xdr:from>
    <xdr:to>
      <xdr:col>9</xdr:col>
      <xdr:colOff>533399</xdr:colOff>
      <xdr:row>39</xdr:row>
      <xdr:rowOff>133349</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4" y="3523552"/>
          <a:ext cx="5381625" cy="4039297"/>
        </a:xfrm>
        <a:prstGeom prst="rect">
          <a:avLst/>
        </a:prstGeom>
      </xdr:spPr>
    </xdr:pic>
    <xdr:clientData/>
  </xdr:twoCellAnchor>
  <xdr:twoCellAnchor editAs="oneCell">
    <xdr:from>
      <xdr:col>10</xdr:col>
      <xdr:colOff>59531</xdr:colOff>
      <xdr:row>18</xdr:row>
      <xdr:rowOff>42789</xdr:rowOff>
    </xdr:from>
    <xdr:to>
      <xdr:col>19</xdr:col>
      <xdr:colOff>47626</xdr:colOff>
      <xdr:row>39</xdr:row>
      <xdr:rowOff>160069</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131719" y="3471789"/>
          <a:ext cx="5453063" cy="4117780"/>
        </a:xfrm>
        <a:prstGeom prst="rect">
          <a:avLst/>
        </a:prstGeom>
      </xdr:spPr>
    </xdr:pic>
    <xdr:clientData/>
  </xdr:twoCellAnchor>
  <xdr:twoCellAnchor editAs="oneCell">
    <xdr:from>
      <xdr:col>19</xdr:col>
      <xdr:colOff>244928</xdr:colOff>
      <xdr:row>18</xdr:row>
      <xdr:rowOff>19164</xdr:rowOff>
    </xdr:from>
    <xdr:to>
      <xdr:col>28</xdr:col>
      <xdr:colOff>263976</xdr:colOff>
      <xdr:row>40</xdr:row>
      <xdr:rowOff>986</xdr:rowOff>
    </xdr:to>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1879035" y="3448164"/>
          <a:ext cx="5529941" cy="417282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182791</xdr:colOff>
      <xdr:row>5</xdr:row>
      <xdr:rowOff>53070</xdr:rowOff>
    </xdr:from>
    <xdr:to>
      <xdr:col>18</xdr:col>
      <xdr:colOff>557894</xdr:colOff>
      <xdr:row>30</xdr:row>
      <xdr:rowOff>137402</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151666" y="1005570"/>
          <a:ext cx="6407603" cy="484683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4</xdr:col>
      <xdr:colOff>266700</xdr:colOff>
      <xdr:row>22</xdr:row>
      <xdr:rowOff>133350</xdr:rowOff>
    </xdr:from>
    <xdr:to>
      <xdr:col>7</xdr:col>
      <xdr:colOff>333375</xdr:colOff>
      <xdr:row>28</xdr:row>
      <xdr:rowOff>9525</xdr:rowOff>
    </xdr:to>
    <xdr:sp macro="" textlink="">
      <xdr:nvSpPr>
        <xdr:cNvPr id="2" name="Notched Right Arrow 1"/>
        <xdr:cNvSpPr/>
      </xdr:nvSpPr>
      <xdr:spPr>
        <a:xfrm>
          <a:off x="2705100" y="1276350"/>
          <a:ext cx="1895475" cy="1019175"/>
        </a:xfrm>
        <a:prstGeom prst="notchedRightArrow">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263373</xdr:colOff>
      <xdr:row>23</xdr:row>
      <xdr:rowOff>9374</xdr:rowOff>
    </xdr:from>
    <xdr:to>
      <xdr:col>15</xdr:col>
      <xdr:colOff>330048</xdr:colOff>
      <xdr:row>28</xdr:row>
      <xdr:rowOff>76049</xdr:rowOff>
    </xdr:to>
    <xdr:sp macro="" textlink="">
      <xdr:nvSpPr>
        <xdr:cNvPr id="3" name="Notched Right Arrow 2"/>
        <xdr:cNvSpPr/>
      </xdr:nvSpPr>
      <xdr:spPr>
        <a:xfrm>
          <a:off x="7611230" y="1342874"/>
          <a:ext cx="1903639" cy="1019175"/>
        </a:xfrm>
        <a:prstGeom prst="notchedRightArrow">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174625</xdr:colOff>
      <xdr:row>23</xdr:row>
      <xdr:rowOff>59267</xdr:rowOff>
    </xdr:from>
    <xdr:to>
      <xdr:col>22</xdr:col>
      <xdr:colOff>443441</xdr:colOff>
      <xdr:row>28</xdr:row>
      <xdr:rowOff>125942</xdr:rowOff>
    </xdr:to>
    <xdr:sp macro="" textlink="">
      <xdr:nvSpPr>
        <xdr:cNvPr id="6" name="Notched Right Arrow 5"/>
        <xdr:cNvSpPr/>
      </xdr:nvSpPr>
      <xdr:spPr>
        <a:xfrm>
          <a:off x="12239625" y="4440767"/>
          <a:ext cx="1475316" cy="1019175"/>
        </a:xfrm>
        <a:prstGeom prst="notchedRightArrow">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1021</xdr:colOff>
      <xdr:row>26</xdr:row>
      <xdr:rowOff>163287</xdr:rowOff>
    </xdr:from>
    <xdr:to>
      <xdr:col>11</xdr:col>
      <xdr:colOff>178594</xdr:colOff>
      <xdr:row>46</xdr:row>
      <xdr:rowOff>139527</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22677" y="5116287"/>
          <a:ext cx="5035323" cy="3786240"/>
        </a:xfrm>
        <a:prstGeom prst="rect">
          <a:avLst/>
        </a:prstGeom>
      </xdr:spPr>
    </xdr:pic>
    <xdr:clientData/>
  </xdr:twoCellAnchor>
  <xdr:twoCellAnchor editAs="oneCell">
    <xdr:from>
      <xdr:col>14</xdr:col>
      <xdr:colOff>15308</xdr:colOff>
      <xdr:row>27</xdr:row>
      <xdr:rowOff>7879</xdr:rowOff>
    </xdr:from>
    <xdr:to>
      <xdr:col>22</xdr:col>
      <xdr:colOff>282349</xdr:colOff>
      <xdr:row>47</xdr:row>
      <xdr:rowOff>75451</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516371" y="5151379"/>
          <a:ext cx="5124791" cy="3877572"/>
        </a:xfrm>
        <a:prstGeom prst="rect">
          <a:avLst/>
        </a:prstGeom>
      </xdr:spPr>
    </xdr:pic>
    <xdr:clientData/>
  </xdr:twoCellAnchor>
  <xdr:twoCellAnchor>
    <xdr:from>
      <xdr:col>5</xdr:col>
      <xdr:colOff>416718</xdr:colOff>
      <xdr:row>18</xdr:row>
      <xdr:rowOff>178594</xdr:rowOff>
    </xdr:from>
    <xdr:to>
      <xdr:col>7</xdr:col>
      <xdr:colOff>154781</xdr:colOff>
      <xdr:row>26</xdr:row>
      <xdr:rowOff>83344</xdr:rowOff>
    </xdr:to>
    <xdr:sp macro="" textlink="">
      <xdr:nvSpPr>
        <xdr:cNvPr id="4" name="Down Arrow 3"/>
        <xdr:cNvSpPr/>
      </xdr:nvSpPr>
      <xdr:spPr>
        <a:xfrm>
          <a:off x="3452812" y="3607594"/>
          <a:ext cx="952500" cy="1428750"/>
        </a:xfrm>
        <a:prstGeom prst="downArrow">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259555</xdr:colOff>
      <xdr:row>18</xdr:row>
      <xdr:rowOff>140494</xdr:rowOff>
    </xdr:from>
    <xdr:to>
      <xdr:col>18</xdr:col>
      <xdr:colOff>604836</xdr:colOff>
      <xdr:row>26</xdr:row>
      <xdr:rowOff>45244</xdr:rowOff>
    </xdr:to>
    <xdr:sp macro="" textlink="">
      <xdr:nvSpPr>
        <xdr:cNvPr id="5" name="Down Arrow 4"/>
        <xdr:cNvSpPr/>
      </xdr:nvSpPr>
      <xdr:spPr>
        <a:xfrm>
          <a:off x="10582274" y="3569494"/>
          <a:ext cx="952500" cy="1428750"/>
        </a:xfrm>
        <a:prstGeom prst="downArrow">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0.bin"/></Relationships>
</file>

<file path=xl/worksheets/_rels/sheet2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25.wmf"/><Relationship Id="rId3" Type="http://schemas.openxmlformats.org/officeDocument/2006/relationships/vmlDrawing" Target="../drawings/vmlDrawing1.vml"/><Relationship Id="rId7" Type="http://schemas.openxmlformats.org/officeDocument/2006/relationships/image" Target="../media/image22.wmf"/><Relationship Id="rId12" Type="http://schemas.openxmlformats.org/officeDocument/2006/relationships/oleObject" Target="../embeddings/oleObject5.bin"/><Relationship Id="rId2" Type="http://schemas.openxmlformats.org/officeDocument/2006/relationships/drawing" Target="../drawings/drawing14.xml"/><Relationship Id="rId1" Type="http://schemas.openxmlformats.org/officeDocument/2006/relationships/printerSettings" Target="../printerSettings/printerSettings11.bin"/><Relationship Id="rId6" Type="http://schemas.openxmlformats.org/officeDocument/2006/relationships/oleObject" Target="../embeddings/oleObject2.bin"/><Relationship Id="rId11" Type="http://schemas.openxmlformats.org/officeDocument/2006/relationships/image" Target="../media/image24.wmf"/><Relationship Id="rId5" Type="http://schemas.openxmlformats.org/officeDocument/2006/relationships/image" Target="../media/image21.wmf"/><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23.wmf"/></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3.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4.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6.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8.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3.xml"/><Relationship Id="rId1" Type="http://schemas.openxmlformats.org/officeDocument/2006/relationships/printerSettings" Target="../printerSettings/printerSettings18.bin"/><Relationship Id="rId5" Type="http://schemas.openxmlformats.org/officeDocument/2006/relationships/image" Target="../media/image41.emf"/><Relationship Id="rId4" Type="http://schemas.openxmlformats.org/officeDocument/2006/relationships/oleObject" Target="../embeddings/oleObject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42.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C1:R26"/>
  <sheetViews>
    <sheetView topLeftCell="A4" zoomScale="90" zoomScaleNormal="90" workbookViewId="0">
      <selection activeCell="M15" sqref="M15"/>
    </sheetView>
  </sheetViews>
  <sheetFormatPr defaultRowHeight="15" x14ac:dyDescent="0.25"/>
  <sheetData>
    <row r="1" spans="3:18" x14ac:dyDescent="0.25">
      <c r="C1" t="s">
        <v>2109</v>
      </c>
    </row>
    <row r="2" spans="3:18" x14ac:dyDescent="0.25">
      <c r="C2" t="s">
        <v>2110</v>
      </c>
    </row>
    <row r="4" spans="3:18" x14ac:dyDescent="0.25">
      <c r="C4" t="s">
        <v>2108</v>
      </c>
    </row>
    <row r="5" spans="3:18" ht="15" customHeight="1" x14ac:dyDescent="0.25">
      <c r="D5" s="201"/>
      <c r="E5" s="201"/>
      <c r="F5" s="201"/>
      <c r="G5" s="201"/>
      <c r="H5" s="201"/>
      <c r="I5" s="201"/>
      <c r="J5" s="201"/>
      <c r="K5" s="201"/>
      <c r="L5" s="201"/>
      <c r="M5" s="201"/>
      <c r="N5" s="201"/>
      <c r="O5" s="201"/>
      <c r="P5" s="201"/>
      <c r="Q5" s="201"/>
    </row>
    <row r="6" spans="3:18" x14ac:dyDescent="0.25">
      <c r="C6" s="437" t="s">
        <v>2111</v>
      </c>
      <c r="D6" s="437"/>
      <c r="E6" s="437"/>
      <c r="F6" s="437"/>
      <c r="G6" s="437"/>
      <c r="H6" s="437"/>
      <c r="I6" s="437"/>
      <c r="J6" s="437"/>
      <c r="K6" s="437"/>
      <c r="L6" s="437"/>
      <c r="M6" s="437"/>
      <c r="N6" s="437"/>
      <c r="O6" s="437"/>
      <c r="P6" s="437"/>
      <c r="Q6" s="437"/>
      <c r="R6" s="437"/>
    </row>
    <row r="7" spans="3:18" ht="14.25" customHeight="1" x14ac:dyDescent="0.25">
      <c r="C7" s="437"/>
      <c r="D7" s="437"/>
      <c r="E7" s="437"/>
      <c r="F7" s="437"/>
      <c r="G7" s="437"/>
      <c r="H7" s="437"/>
      <c r="I7" s="437"/>
      <c r="J7" s="437"/>
      <c r="K7" s="437"/>
      <c r="L7" s="437"/>
      <c r="M7" s="437"/>
      <c r="N7" s="437"/>
      <c r="O7" s="437"/>
      <c r="P7" s="437"/>
      <c r="Q7" s="437"/>
      <c r="R7" s="437"/>
    </row>
    <row r="8" spans="3:18" x14ac:dyDescent="0.25">
      <c r="C8" s="437"/>
      <c r="D8" s="437"/>
      <c r="E8" s="437"/>
      <c r="F8" s="437"/>
      <c r="G8" s="437"/>
      <c r="H8" s="437"/>
      <c r="I8" s="437"/>
      <c r="J8" s="437"/>
      <c r="K8" s="437"/>
      <c r="L8" s="437"/>
      <c r="M8" s="437"/>
      <c r="N8" s="437"/>
      <c r="O8" s="437"/>
      <c r="P8" s="437"/>
      <c r="Q8" s="437"/>
      <c r="R8" s="437"/>
    </row>
    <row r="9" spans="3:18" x14ac:dyDescent="0.25">
      <c r="C9" s="437"/>
      <c r="D9" s="437"/>
      <c r="E9" s="437"/>
      <c r="F9" s="437"/>
      <c r="G9" s="437"/>
      <c r="H9" s="437"/>
      <c r="I9" s="437"/>
      <c r="J9" s="437"/>
      <c r="K9" s="437"/>
      <c r="L9" s="437"/>
      <c r="M9" s="437"/>
      <c r="N9" s="437"/>
      <c r="O9" s="437"/>
      <c r="P9" s="437"/>
      <c r="Q9" s="437"/>
      <c r="R9" s="437"/>
    </row>
    <row r="11" spans="3:18" x14ac:dyDescent="0.25">
      <c r="C11" t="s">
        <v>2099</v>
      </c>
    </row>
    <row r="12" spans="3:18" x14ac:dyDescent="0.25">
      <c r="C12" t="s">
        <v>2100</v>
      </c>
    </row>
    <row r="13" spans="3:18" x14ac:dyDescent="0.25">
      <c r="C13" t="s">
        <v>2101</v>
      </c>
    </row>
    <row r="14" spans="3:18" x14ac:dyDescent="0.25">
      <c r="C14" t="s">
        <v>2102</v>
      </c>
    </row>
    <row r="15" spans="3:18" x14ac:dyDescent="0.25">
      <c r="C15" t="s">
        <v>2103</v>
      </c>
    </row>
    <row r="16" spans="3:18" x14ac:dyDescent="0.25">
      <c r="C16" t="s">
        <v>2104</v>
      </c>
    </row>
    <row r="17" spans="3:17" x14ac:dyDescent="0.25">
      <c r="C17" t="s">
        <v>2105</v>
      </c>
    </row>
    <row r="18" spans="3:17" x14ac:dyDescent="0.25">
      <c r="C18" t="s">
        <v>2107</v>
      </c>
    </row>
    <row r="20" spans="3:17" x14ac:dyDescent="0.25">
      <c r="C20" t="s">
        <v>2106</v>
      </c>
    </row>
    <row r="22" spans="3:17" ht="15" customHeight="1" x14ac:dyDescent="0.25">
      <c r="C22" s="436" t="s">
        <v>2112</v>
      </c>
      <c r="D22" s="436"/>
      <c r="E22" s="436"/>
      <c r="F22" s="436"/>
      <c r="G22" s="436"/>
      <c r="H22" s="436"/>
      <c r="I22" s="436"/>
      <c r="J22" s="436"/>
      <c r="K22" s="436"/>
      <c r="L22" s="436"/>
      <c r="M22" s="436"/>
      <c r="N22" s="436"/>
      <c r="O22" s="436"/>
      <c r="P22" s="436"/>
      <c r="Q22" s="436"/>
    </row>
    <row r="23" spans="3:17" x14ac:dyDescent="0.25">
      <c r="C23" s="436"/>
      <c r="D23" s="436"/>
      <c r="E23" s="436"/>
      <c r="F23" s="436"/>
      <c r="G23" s="436"/>
      <c r="H23" s="436"/>
      <c r="I23" s="436"/>
      <c r="J23" s="436"/>
      <c r="K23" s="436"/>
      <c r="L23" s="436"/>
      <c r="M23" s="436"/>
      <c r="N23" s="436"/>
      <c r="O23" s="436"/>
      <c r="P23" s="436"/>
      <c r="Q23" s="436"/>
    </row>
    <row r="24" spans="3:17" x14ac:dyDescent="0.25">
      <c r="C24" s="436"/>
      <c r="D24" s="436"/>
      <c r="E24" s="436"/>
      <c r="F24" s="436"/>
      <c r="G24" s="436"/>
      <c r="H24" s="436"/>
      <c r="I24" s="436"/>
      <c r="J24" s="436"/>
      <c r="K24" s="436"/>
      <c r="L24" s="436"/>
      <c r="M24" s="436"/>
      <c r="N24" s="436"/>
      <c r="O24" s="436"/>
      <c r="P24" s="436"/>
      <c r="Q24" s="436"/>
    </row>
    <row r="25" spans="3:17" x14ac:dyDescent="0.25">
      <c r="C25" s="436" t="s">
        <v>2113</v>
      </c>
      <c r="D25" s="436"/>
      <c r="E25" s="436"/>
      <c r="F25" s="436"/>
      <c r="G25" s="436"/>
      <c r="H25" s="436"/>
      <c r="I25" s="436"/>
      <c r="J25" s="436"/>
      <c r="K25" s="436"/>
      <c r="L25" s="436"/>
      <c r="M25" s="436"/>
      <c r="N25" s="436"/>
      <c r="O25" s="436"/>
      <c r="P25" s="436"/>
      <c r="Q25" s="436"/>
    </row>
    <row r="26" spans="3:17" x14ac:dyDescent="0.25">
      <c r="C26" s="436"/>
      <c r="D26" s="436"/>
      <c r="E26" s="436"/>
      <c r="F26" s="436"/>
      <c r="G26" s="436"/>
      <c r="H26" s="436"/>
      <c r="I26" s="436"/>
      <c r="J26" s="436"/>
      <c r="K26" s="436"/>
      <c r="L26" s="436"/>
      <c r="M26" s="436"/>
      <c r="N26" s="436"/>
      <c r="O26" s="436"/>
      <c r="P26" s="436"/>
      <c r="Q26" s="436"/>
    </row>
  </sheetData>
  <mergeCells count="3">
    <mergeCell ref="C25:Q26"/>
    <mergeCell ref="C22:Q24"/>
    <mergeCell ref="C6:R9"/>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dimension ref="A2:W250"/>
  <sheetViews>
    <sheetView zoomScale="90" zoomScaleNormal="90" workbookViewId="0">
      <selection activeCell="H75" sqref="H75"/>
    </sheetView>
  </sheetViews>
  <sheetFormatPr defaultRowHeight="15" x14ac:dyDescent="0.25"/>
  <cols>
    <col min="1" max="1" width="12.140625" customWidth="1"/>
    <col min="2" max="2" width="11.42578125" customWidth="1"/>
    <col min="15" max="15" width="10.140625" customWidth="1"/>
  </cols>
  <sheetData>
    <row r="2" spans="1:23" x14ac:dyDescent="0.25">
      <c r="B2" t="s">
        <v>1094</v>
      </c>
      <c r="C2" s="147" t="s">
        <v>350</v>
      </c>
      <c r="D2" s="82" t="s">
        <v>1095</v>
      </c>
      <c r="I2" t="s">
        <v>1195</v>
      </c>
    </row>
    <row r="3" spans="1:23" x14ac:dyDescent="0.25">
      <c r="B3" t="s">
        <v>198</v>
      </c>
      <c r="C3" s="148" t="s">
        <v>350</v>
      </c>
      <c r="D3" s="82" t="s">
        <v>1092</v>
      </c>
      <c r="I3" t="s">
        <v>1196</v>
      </c>
    </row>
    <row r="4" spans="1:23" x14ac:dyDescent="0.25">
      <c r="B4" t="s">
        <v>205</v>
      </c>
      <c r="C4" s="147" t="s">
        <v>350</v>
      </c>
      <c r="D4" s="82" t="s">
        <v>1093</v>
      </c>
    </row>
    <row r="8" spans="1:23" x14ac:dyDescent="0.25">
      <c r="B8" s="3" t="s">
        <v>1054</v>
      </c>
      <c r="C8" s="3"/>
      <c r="D8" s="3" t="s">
        <v>1030</v>
      </c>
      <c r="E8" s="3" t="s">
        <v>923</v>
      </c>
      <c r="F8" s="3" t="s">
        <v>1051</v>
      </c>
      <c r="G8" s="3"/>
      <c r="H8" s="3" t="s">
        <v>1052</v>
      </c>
      <c r="I8" s="3"/>
      <c r="J8" s="3" t="s">
        <v>1053</v>
      </c>
      <c r="K8" s="3"/>
      <c r="N8" s="3" t="s">
        <v>1049</v>
      </c>
      <c r="O8" s="3"/>
      <c r="P8" s="3" t="s">
        <v>1030</v>
      </c>
      <c r="Q8" s="3" t="s">
        <v>1050</v>
      </c>
      <c r="R8" s="3" t="s">
        <v>1051</v>
      </c>
      <c r="S8" s="3"/>
      <c r="T8" s="3" t="s">
        <v>1052</v>
      </c>
      <c r="U8" s="3"/>
      <c r="V8" s="3" t="s">
        <v>1053</v>
      </c>
      <c r="W8" s="3"/>
    </row>
    <row r="10" spans="1:23" x14ac:dyDescent="0.25">
      <c r="A10" s="472" t="s">
        <v>1091</v>
      </c>
      <c r="B10" s="472"/>
      <c r="G10" s="82"/>
    </row>
    <row r="11" spans="1:23" x14ac:dyDescent="0.25">
      <c r="A11" s="148" t="s">
        <v>1096</v>
      </c>
      <c r="B11" s="148" t="s">
        <v>175</v>
      </c>
    </row>
    <row r="12" spans="1:23" x14ac:dyDescent="0.25">
      <c r="A12" s="148" t="s">
        <v>1188</v>
      </c>
      <c r="B12" s="148" t="s">
        <v>198</v>
      </c>
      <c r="C12" t="s">
        <v>569</v>
      </c>
      <c r="N12" t="s">
        <v>1089</v>
      </c>
    </row>
    <row r="13" spans="1:23" x14ac:dyDescent="0.25">
      <c r="A13" s="148"/>
      <c r="B13" s="148"/>
      <c r="C13" t="s">
        <v>570</v>
      </c>
      <c r="N13" t="s">
        <v>1083</v>
      </c>
    </row>
    <row r="14" spans="1:23" x14ac:dyDescent="0.25">
      <c r="A14" s="148"/>
      <c r="B14" s="148"/>
      <c r="C14" t="s">
        <v>571</v>
      </c>
      <c r="N14" t="s">
        <v>569</v>
      </c>
    </row>
    <row r="15" spans="1:23" x14ac:dyDescent="0.25">
      <c r="A15" s="148"/>
      <c r="B15" s="148"/>
      <c r="C15" t="s">
        <v>570</v>
      </c>
      <c r="N15" t="s">
        <v>570</v>
      </c>
    </row>
    <row r="16" spans="1:23" x14ac:dyDescent="0.25">
      <c r="A16" s="148"/>
      <c r="B16" s="148"/>
      <c r="C16" t="s">
        <v>572</v>
      </c>
      <c r="N16" t="s">
        <v>571</v>
      </c>
    </row>
    <row r="17" spans="1:14" x14ac:dyDescent="0.25">
      <c r="A17" s="148"/>
      <c r="B17" s="148"/>
      <c r="C17" t="s">
        <v>573</v>
      </c>
      <c r="N17" t="s">
        <v>570</v>
      </c>
    </row>
    <row r="18" spans="1:14" x14ac:dyDescent="0.25">
      <c r="A18" s="148"/>
      <c r="B18" s="148"/>
      <c r="C18" t="s">
        <v>1090</v>
      </c>
      <c r="N18" t="s">
        <v>572</v>
      </c>
    </row>
    <row r="19" spans="1:14" x14ac:dyDescent="0.25">
      <c r="A19" s="148"/>
      <c r="B19" s="148"/>
      <c r="C19" t="s">
        <v>1192</v>
      </c>
      <c r="N19" t="s">
        <v>573</v>
      </c>
    </row>
    <row r="20" spans="1:14" x14ac:dyDescent="0.25">
      <c r="A20" s="148"/>
      <c r="B20" s="148"/>
      <c r="N20" t="s">
        <v>1145</v>
      </c>
    </row>
    <row r="21" spans="1:14" x14ac:dyDescent="0.25">
      <c r="A21" s="148"/>
      <c r="B21" s="148"/>
      <c r="N21" t="s">
        <v>1080</v>
      </c>
    </row>
    <row r="22" spans="1:14" x14ac:dyDescent="0.25">
      <c r="A22" s="148"/>
      <c r="B22" s="148"/>
    </row>
    <row r="23" spans="1:14" x14ac:dyDescent="0.25">
      <c r="A23" s="148"/>
      <c r="B23" s="148"/>
    </row>
    <row r="24" spans="1:14" x14ac:dyDescent="0.25">
      <c r="A24" s="472" t="s">
        <v>574</v>
      </c>
      <c r="B24" s="472"/>
      <c r="C24" t="s">
        <v>1097</v>
      </c>
      <c r="N24" t="s">
        <v>1146</v>
      </c>
    </row>
    <row r="25" spans="1:14" x14ac:dyDescent="0.25">
      <c r="A25" s="148" t="s">
        <v>1096</v>
      </c>
      <c r="B25" s="148" t="s">
        <v>198</v>
      </c>
      <c r="C25" t="s">
        <v>570</v>
      </c>
      <c r="N25" t="s">
        <v>1080</v>
      </c>
    </row>
    <row r="26" spans="1:14" x14ac:dyDescent="0.25">
      <c r="A26" s="148" t="s">
        <v>1188</v>
      </c>
      <c r="B26" s="148" t="s">
        <v>177</v>
      </c>
      <c r="C26" t="s">
        <v>571</v>
      </c>
      <c r="N26" t="s">
        <v>569</v>
      </c>
    </row>
    <row r="27" spans="1:14" x14ac:dyDescent="0.25">
      <c r="A27" s="148"/>
      <c r="B27" s="148"/>
      <c r="C27" t="s">
        <v>570</v>
      </c>
      <c r="N27" t="s">
        <v>570</v>
      </c>
    </row>
    <row r="28" spans="1:14" x14ac:dyDescent="0.25">
      <c r="A28" s="148"/>
      <c r="B28" s="148"/>
      <c r="C28" t="s">
        <v>575</v>
      </c>
      <c r="N28" t="s">
        <v>571</v>
      </c>
    </row>
    <row r="29" spans="1:14" x14ac:dyDescent="0.25">
      <c r="A29" s="148"/>
      <c r="B29" s="148"/>
      <c r="C29" t="s">
        <v>573</v>
      </c>
      <c r="N29" t="s">
        <v>570</v>
      </c>
    </row>
    <row r="30" spans="1:14" x14ac:dyDescent="0.25">
      <c r="A30" s="148"/>
      <c r="B30" s="148"/>
      <c r="C30" t="s">
        <v>1098</v>
      </c>
      <c r="N30" t="s">
        <v>575</v>
      </c>
    </row>
    <row r="31" spans="1:14" x14ac:dyDescent="0.25">
      <c r="A31" s="148"/>
      <c r="B31" s="148"/>
      <c r="C31" t="s">
        <v>1099</v>
      </c>
      <c r="N31" t="s">
        <v>573</v>
      </c>
    </row>
    <row r="32" spans="1:14" x14ac:dyDescent="0.25">
      <c r="A32" s="148"/>
      <c r="B32" s="148"/>
      <c r="N32" t="s">
        <v>1147</v>
      </c>
    </row>
    <row r="33" spans="1:14" x14ac:dyDescent="0.25">
      <c r="A33" s="148"/>
      <c r="B33" s="148"/>
      <c r="N33" t="s">
        <v>1080</v>
      </c>
    </row>
    <row r="34" spans="1:14" x14ac:dyDescent="0.25">
      <c r="A34" s="148"/>
      <c r="B34" s="148"/>
    </row>
    <row r="35" spans="1:14" x14ac:dyDescent="0.25">
      <c r="A35" s="148"/>
      <c r="B35" s="148"/>
    </row>
    <row r="36" spans="1:14" x14ac:dyDescent="0.25">
      <c r="A36" s="472" t="s">
        <v>1101</v>
      </c>
      <c r="B36" s="472"/>
      <c r="C36" t="s">
        <v>569</v>
      </c>
      <c r="N36" t="s">
        <v>569</v>
      </c>
    </row>
    <row r="37" spans="1:14" x14ac:dyDescent="0.25">
      <c r="A37" s="148" t="s">
        <v>1096</v>
      </c>
      <c r="B37" s="148" t="s">
        <v>198</v>
      </c>
      <c r="C37" t="s">
        <v>570</v>
      </c>
      <c r="N37" t="s">
        <v>570</v>
      </c>
    </row>
    <row r="38" spans="1:14" x14ac:dyDescent="0.25">
      <c r="A38" s="148" t="s">
        <v>1188</v>
      </c>
      <c r="B38" s="148" t="s">
        <v>198</v>
      </c>
      <c r="C38" t="s">
        <v>571</v>
      </c>
      <c r="N38" t="s">
        <v>571</v>
      </c>
    </row>
    <row r="39" spans="1:14" x14ac:dyDescent="0.25">
      <c r="A39" s="148"/>
      <c r="B39" s="148"/>
      <c r="C39" t="s">
        <v>570</v>
      </c>
      <c r="N39" t="s">
        <v>570</v>
      </c>
    </row>
    <row r="40" spans="1:14" x14ac:dyDescent="0.25">
      <c r="A40" s="148"/>
      <c r="B40" s="148"/>
      <c r="C40" t="s">
        <v>576</v>
      </c>
      <c r="N40" t="s">
        <v>576</v>
      </c>
    </row>
    <row r="41" spans="1:14" x14ac:dyDescent="0.25">
      <c r="A41" s="148"/>
      <c r="B41" s="148"/>
      <c r="C41" t="s">
        <v>573</v>
      </c>
      <c r="N41" t="s">
        <v>573</v>
      </c>
    </row>
    <row r="42" spans="1:14" x14ac:dyDescent="0.25">
      <c r="A42" s="148"/>
      <c r="B42" s="148"/>
      <c r="C42" t="s">
        <v>1098</v>
      </c>
      <c r="N42" t="s">
        <v>1147</v>
      </c>
    </row>
    <row r="43" spans="1:14" x14ac:dyDescent="0.25">
      <c r="A43" s="148"/>
      <c r="B43" s="148"/>
      <c r="C43" t="s">
        <v>1100</v>
      </c>
      <c r="N43" t="s">
        <v>1080</v>
      </c>
    </row>
    <row r="44" spans="1:14" x14ac:dyDescent="0.25">
      <c r="A44" s="148"/>
      <c r="B44" s="148"/>
    </row>
    <row r="45" spans="1:14" x14ac:dyDescent="0.25">
      <c r="A45" s="148"/>
      <c r="B45" s="148"/>
    </row>
    <row r="46" spans="1:14" x14ac:dyDescent="0.25">
      <c r="A46" s="148"/>
      <c r="B46" s="148"/>
    </row>
    <row r="47" spans="1:14" x14ac:dyDescent="0.25">
      <c r="A47" s="148"/>
      <c r="B47" s="148"/>
    </row>
    <row r="48" spans="1:14" x14ac:dyDescent="0.25">
      <c r="A48" s="472" t="s">
        <v>1107</v>
      </c>
      <c r="B48" s="472"/>
      <c r="C48" t="s">
        <v>569</v>
      </c>
      <c r="N48" t="s">
        <v>569</v>
      </c>
    </row>
    <row r="49" spans="1:14" x14ac:dyDescent="0.25">
      <c r="A49" s="148" t="s">
        <v>1096</v>
      </c>
      <c r="B49" s="148" t="s">
        <v>198</v>
      </c>
      <c r="C49" t="s">
        <v>570</v>
      </c>
      <c r="N49" t="s">
        <v>570</v>
      </c>
    </row>
    <row r="50" spans="1:14" x14ac:dyDescent="0.25">
      <c r="A50" s="148" t="s">
        <v>1188</v>
      </c>
      <c r="B50" s="148" t="s">
        <v>198</v>
      </c>
      <c r="C50" t="s">
        <v>571</v>
      </c>
      <c r="N50" t="s">
        <v>571</v>
      </c>
    </row>
    <row r="51" spans="1:14" x14ac:dyDescent="0.25">
      <c r="A51" s="148"/>
      <c r="B51" s="148"/>
      <c r="C51" t="s">
        <v>570</v>
      </c>
      <c r="N51" t="s">
        <v>570</v>
      </c>
    </row>
    <row r="52" spans="1:14" x14ac:dyDescent="0.25">
      <c r="A52" s="148"/>
      <c r="B52" s="148"/>
      <c r="C52" t="s">
        <v>579</v>
      </c>
      <c r="N52" t="s">
        <v>579</v>
      </c>
    </row>
    <row r="53" spans="1:14" x14ac:dyDescent="0.25">
      <c r="A53" s="148"/>
      <c r="B53" s="148"/>
      <c r="C53" t="s">
        <v>573</v>
      </c>
      <c r="N53" t="s">
        <v>573</v>
      </c>
    </row>
    <row r="54" spans="1:14" x14ac:dyDescent="0.25">
      <c r="A54" s="148"/>
      <c r="B54" s="148"/>
      <c r="C54" t="s">
        <v>1102</v>
      </c>
      <c r="N54" t="s">
        <v>1150</v>
      </c>
    </row>
    <row r="55" spans="1:14" x14ac:dyDescent="0.25">
      <c r="A55" s="148"/>
      <c r="B55" s="148"/>
      <c r="C55" t="s">
        <v>1104</v>
      </c>
      <c r="N55" t="s">
        <v>1149</v>
      </c>
    </row>
    <row r="56" spans="1:14" x14ac:dyDescent="0.25">
      <c r="A56" s="148"/>
      <c r="B56" s="148"/>
      <c r="C56" t="s">
        <v>1103</v>
      </c>
      <c r="N56" t="s">
        <v>1148</v>
      </c>
    </row>
    <row r="57" spans="1:14" x14ac:dyDescent="0.25">
      <c r="A57" s="148"/>
      <c r="B57" s="148"/>
      <c r="C57" t="s">
        <v>1103</v>
      </c>
      <c r="N57" t="s">
        <v>1148</v>
      </c>
    </row>
    <row r="58" spans="1:14" x14ac:dyDescent="0.25">
      <c r="A58" s="148"/>
      <c r="B58" s="148"/>
      <c r="C58" t="s">
        <v>1105</v>
      </c>
      <c r="N58" t="s">
        <v>1080</v>
      </c>
    </row>
    <row r="59" spans="1:14" x14ac:dyDescent="0.25">
      <c r="A59" s="148"/>
      <c r="B59" s="148"/>
      <c r="C59" t="s">
        <v>1105</v>
      </c>
    </row>
    <row r="60" spans="1:14" x14ac:dyDescent="0.25">
      <c r="A60" s="148"/>
      <c r="B60" s="148"/>
      <c r="C60" t="s">
        <v>1106</v>
      </c>
    </row>
    <row r="61" spans="1:14" x14ac:dyDescent="0.25">
      <c r="A61" s="148"/>
      <c r="B61" s="148"/>
    </row>
    <row r="62" spans="1:14" x14ac:dyDescent="0.25">
      <c r="A62" s="148"/>
      <c r="B62" s="148"/>
    </row>
    <row r="63" spans="1:14" x14ac:dyDescent="0.25">
      <c r="A63" s="148"/>
      <c r="B63" s="148"/>
    </row>
    <row r="64" spans="1:14" x14ac:dyDescent="0.25">
      <c r="A64" s="148"/>
      <c r="B64" s="148"/>
    </row>
    <row r="65" spans="1:14" x14ac:dyDescent="0.25">
      <c r="A65" s="472" t="s">
        <v>1108</v>
      </c>
      <c r="B65" s="472"/>
      <c r="C65" t="s">
        <v>569</v>
      </c>
      <c r="N65" t="s">
        <v>1146</v>
      </c>
    </row>
    <row r="66" spans="1:14" x14ac:dyDescent="0.25">
      <c r="A66" s="148" t="s">
        <v>1096</v>
      </c>
      <c r="B66" s="148" t="s">
        <v>198</v>
      </c>
      <c r="C66" t="s">
        <v>570</v>
      </c>
      <c r="N66" t="s">
        <v>1080</v>
      </c>
    </row>
    <row r="67" spans="1:14" x14ac:dyDescent="0.25">
      <c r="A67" s="148" t="s">
        <v>1188</v>
      </c>
      <c r="B67" s="148" t="s">
        <v>177</v>
      </c>
      <c r="C67" t="s">
        <v>571</v>
      </c>
      <c r="N67" t="s">
        <v>569</v>
      </c>
    </row>
    <row r="68" spans="1:14" x14ac:dyDescent="0.25">
      <c r="A68" s="148"/>
      <c r="B68" s="148"/>
      <c r="C68" t="s">
        <v>570</v>
      </c>
      <c r="N68" t="s">
        <v>570</v>
      </c>
    </row>
    <row r="69" spans="1:14" x14ac:dyDescent="0.25">
      <c r="A69" s="148"/>
      <c r="B69" s="148"/>
      <c r="C69" t="s">
        <v>581</v>
      </c>
      <c r="N69" t="s">
        <v>571</v>
      </c>
    </row>
    <row r="70" spans="1:14" x14ac:dyDescent="0.25">
      <c r="A70" s="148"/>
      <c r="B70" s="148"/>
      <c r="C70" t="s">
        <v>573</v>
      </c>
      <c r="N70" t="s">
        <v>570</v>
      </c>
    </row>
    <row r="71" spans="1:14" x14ac:dyDescent="0.25">
      <c r="A71" s="148"/>
      <c r="B71" s="148"/>
      <c r="C71" t="s">
        <v>1109</v>
      </c>
      <c r="N71" t="s">
        <v>581</v>
      </c>
    </row>
    <row r="72" spans="1:14" x14ac:dyDescent="0.25">
      <c r="A72" s="148"/>
      <c r="B72" s="148"/>
      <c r="C72" t="s">
        <v>1110</v>
      </c>
      <c r="N72" t="s">
        <v>573</v>
      </c>
    </row>
    <row r="73" spans="1:14" x14ac:dyDescent="0.25">
      <c r="A73" s="148"/>
      <c r="B73" s="148"/>
      <c r="N73" t="s">
        <v>1151</v>
      </c>
    </row>
    <row r="74" spans="1:14" x14ac:dyDescent="0.25">
      <c r="A74" s="148"/>
      <c r="B74" s="148"/>
      <c r="N74" t="s">
        <v>1080</v>
      </c>
    </row>
    <row r="75" spans="1:14" x14ac:dyDescent="0.25">
      <c r="A75" s="148"/>
      <c r="B75" s="148"/>
    </row>
    <row r="76" spans="1:14" x14ac:dyDescent="0.25">
      <c r="A76" s="148"/>
      <c r="B76" s="148"/>
      <c r="M76" t="s">
        <v>1152</v>
      </c>
    </row>
    <row r="77" spans="1:14" x14ac:dyDescent="0.25">
      <c r="A77" s="472" t="s">
        <v>1111</v>
      </c>
      <c r="B77" s="472"/>
      <c r="C77" t="s">
        <v>569</v>
      </c>
      <c r="N77" t="s">
        <v>1087</v>
      </c>
    </row>
    <row r="78" spans="1:14" x14ac:dyDescent="0.25">
      <c r="A78" s="148" t="s">
        <v>1096</v>
      </c>
      <c r="B78" s="148" t="s">
        <v>198</v>
      </c>
      <c r="C78" t="s">
        <v>570</v>
      </c>
      <c r="N78" t="s">
        <v>1080</v>
      </c>
    </row>
    <row r="79" spans="1:14" x14ac:dyDescent="0.25">
      <c r="A79" s="148" t="s">
        <v>1188</v>
      </c>
      <c r="B79" s="148" t="s">
        <v>205</v>
      </c>
      <c r="C79" t="s">
        <v>571</v>
      </c>
      <c r="N79" t="s">
        <v>569</v>
      </c>
    </row>
    <row r="80" spans="1:14" x14ac:dyDescent="0.25">
      <c r="A80" s="148"/>
      <c r="B80" s="148"/>
      <c r="C80" t="s">
        <v>570</v>
      </c>
      <c r="N80" t="s">
        <v>570</v>
      </c>
    </row>
    <row r="81" spans="1:14" x14ac:dyDescent="0.25">
      <c r="A81" s="148"/>
      <c r="B81" s="148"/>
      <c r="C81" t="s">
        <v>583</v>
      </c>
      <c r="N81" t="s">
        <v>571</v>
      </c>
    </row>
    <row r="82" spans="1:14" x14ac:dyDescent="0.25">
      <c r="A82" s="148"/>
      <c r="B82" s="148"/>
      <c r="C82" t="s">
        <v>573</v>
      </c>
      <c r="N82" t="s">
        <v>570</v>
      </c>
    </row>
    <row r="83" spans="1:14" x14ac:dyDescent="0.25">
      <c r="A83" s="148"/>
      <c r="B83" s="148"/>
      <c r="C83" t="s">
        <v>1112</v>
      </c>
      <c r="N83" t="s">
        <v>583</v>
      </c>
    </row>
    <row r="84" spans="1:14" x14ac:dyDescent="0.25">
      <c r="A84" s="148"/>
      <c r="B84" s="148"/>
      <c r="C84" t="s">
        <v>1113</v>
      </c>
      <c r="N84" t="s">
        <v>573</v>
      </c>
    </row>
    <row r="85" spans="1:14" x14ac:dyDescent="0.25">
      <c r="A85" s="148"/>
      <c r="B85" s="148"/>
      <c r="N85" t="s">
        <v>1153</v>
      </c>
    </row>
    <row r="86" spans="1:14" x14ac:dyDescent="0.25">
      <c r="A86" s="148"/>
      <c r="B86" s="148"/>
      <c r="N86" t="s">
        <v>1080</v>
      </c>
    </row>
    <row r="87" spans="1:14" x14ac:dyDescent="0.25">
      <c r="A87" s="148"/>
      <c r="B87" s="148"/>
    </row>
    <row r="88" spans="1:14" x14ac:dyDescent="0.25">
      <c r="A88" s="148"/>
      <c r="B88" s="148"/>
      <c r="M88" t="s">
        <v>1155</v>
      </c>
    </row>
    <row r="89" spans="1:14" x14ac:dyDescent="0.25">
      <c r="A89" s="472" t="s">
        <v>584</v>
      </c>
      <c r="B89" s="472"/>
      <c r="C89" t="s">
        <v>569</v>
      </c>
      <c r="N89" t="s">
        <v>1146</v>
      </c>
    </row>
    <row r="90" spans="1:14" x14ac:dyDescent="0.25">
      <c r="A90" s="148" t="s">
        <v>1096</v>
      </c>
      <c r="B90" s="148" t="s">
        <v>198</v>
      </c>
      <c r="C90" t="s">
        <v>570</v>
      </c>
      <c r="N90" t="s">
        <v>1080</v>
      </c>
    </row>
    <row r="91" spans="1:14" x14ac:dyDescent="0.25">
      <c r="A91" s="148" t="s">
        <v>1188</v>
      </c>
      <c r="B91" s="148" t="s">
        <v>177</v>
      </c>
      <c r="C91" t="s">
        <v>571</v>
      </c>
      <c r="N91" t="s">
        <v>569</v>
      </c>
    </row>
    <row r="92" spans="1:14" x14ac:dyDescent="0.25">
      <c r="A92" s="148"/>
      <c r="B92" s="148"/>
      <c r="C92" t="s">
        <v>570</v>
      </c>
      <c r="N92" t="s">
        <v>570</v>
      </c>
    </row>
    <row r="93" spans="1:14" x14ac:dyDescent="0.25">
      <c r="A93" s="148"/>
      <c r="B93" s="148"/>
      <c r="C93" t="s">
        <v>585</v>
      </c>
      <c r="N93" t="s">
        <v>571</v>
      </c>
    </row>
    <row r="94" spans="1:14" x14ac:dyDescent="0.25">
      <c r="A94" s="148"/>
      <c r="B94" s="148"/>
      <c r="C94" t="s">
        <v>573</v>
      </c>
      <c r="N94" t="s">
        <v>570</v>
      </c>
    </row>
    <row r="95" spans="1:14" x14ac:dyDescent="0.25">
      <c r="A95" s="148"/>
      <c r="B95" s="148"/>
      <c r="C95" t="s">
        <v>1114</v>
      </c>
      <c r="N95" t="s">
        <v>585</v>
      </c>
    </row>
    <row r="96" spans="1:14" x14ac:dyDescent="0.25">
      <c r="A96" s="148"/>
      <c r="B96" s="148"/>
      <c r="C96" t="s">
        <v>1115</v>
      </c>
      <c r="N96" t="s">
        <v>573</v>
      </c>
    </row>
    <row r="97" spans="1:14" x14ac:dyDescent="0.25">
      <c r="A97" s="148"/>
      <c r="B97" s="148"/>
      <c r="N97" t="s">
        <v>1154</v>
      </c>
    </row>
    <row r="98" spans="1:14" x14ac:dyDescent="0.25">
      <c r="A98" s="148"/>
      <c r="B98" s="148"/>
      <c r="N98" t="s">
        <v>1080</v>
      </c>
    </row>
    <row r="99" spans="1:14" x14ac:dyDescent="0.25">
      <c r="A99" s="148"/>
      <c r="B99" s="148"/>
    </row>
    <row r="100" spans="1:14" x14ac:dyDescent="0.25">
      <c r="A100" s="148"/>
      <c r="B100" s="148"/>
    </row>
    <row r="101" spans="1:14" x14ac:dyDescent="0.25">
      <c r="A101" s="472" t="s">
        <v>1116</v>
      </c>
      <c r="B101" s="472"/>
      <c r="C101" t="s">
        <v>569</v>
      </c>
      <c r="N101" t="s">
        <v>1087</v>
      </c>
    </row>
    <row r="102" spans="1:14" x14ac:dyDescent="0.25">
      <c r="A102" s="148" t="s">
        <v>1096</v>
      </c>
      <c r="B102" s="148" t="s">
        <v>198</v>
      </c>
      <c r="C102" t="s">
        <v>570</v>
      </c>
      <c r="N102" t="s">
        <v>1080</v>
      </c>
    </row>
    <row r="103" spans="1:14" x14ac:dyDescent="0.25">
      <c r="A103" s="148" t="s">
        <v>1188</v>
      </c>
      <c r="B103" s="148" t="s">
        <v>205</v>
      </c>
      <c r="C103" t="s">
        <v>571</v>
      </c>
      <c r="N103" t="s">
        <v>569</v>
      </c>
    </row>
    <row r="104" spans="1:14" x14ac:dyDescent="0.25">
      <c r="A104" s="148"/>
      <c r="B104" s="148"/>
      <c r="C104" t="s">
        <v>570</v>
      </c>
      <c r="N104" t="s">
        <v>570</v>
      </c>
    </row>
    <row r="105" spans="1:14" x14ac:dyDescent="0.25">
      <c r="A105" s="148"/>
      <c r="B105" s="148"/>
      <c r="C105" t="s">
        <v>588</v>
      </c>
      <c r="N105" t="s">
        <v>571</v>
      </c>
    </row>
    <row r="106" spans="1:14" x14ac:dyDescent="0.25">
      <c r="A106" s="148"/>
      <c r="B106" s="148"/>
      <c r="C106" t="s">
        <v>573</v>
      </c>
      <c r="N106" t="s">
        <v>570</v>
      </c>
    </row>
    <row r="107" spans="1:14" x14ac:dyDescent="0.25">
      <c r="A107" s="148"/>
      <c r="B107" s="148"/>
      <c r="C107" t="s">
        <v>1117</v>
      </c>
      <c r="N107" t="s">
        <v>588</v>
      </c>
    </row>
    <row r="108" spans="1:14" x14ac:dyDescent="0.25">
      <c r="A108" s="148"/>
      <c r="B108" s="148"/>
      <c r="C108" t="s">
        <v>1118</v>
      </c>
      <c r="N108" t="s">
        <v>573</v>
      </c>
    </row>
    <row r="109" spans="1:14" x14ac:dyDescent="0.25">
      <c r="A109" s="148"/>
      <c r="B109" s="148"/>
      <c r="N109" t="s">
        <v>1156</v>
      </c>
    </row>
    <row r="110" spans="1:14" x14ac:dyDescent="0.25">
      <c r="A110" s="148"/>
      <c r="B110" s="148"/>
      <c r="N110" t="s">
        <v>1080</v>
      </c>
    </row>
    <row r="111" spans="1:14" x14ac:dyDescent="0.25">
      <c r="A111" s="148"/>
      <c r="B111" s="148"/>
    </row>
    <row r="112" spans="1:14" x14ac:dyDescent="0.25">
      <c r="A112" s="148"/>
      <c r="B112" s="148"/>
    </row>
    <row r="113" spans="1:14" x14ac:dyDescent="0.25">
      <c r="A113" s="472" t="s">
        <v>1119</v>
      </c>
      <c r="B113" s="472"/>
      <c r="C113" t="s">
        <v>569</v>
      </c>
      <c r="N113" t="s">
        <v>569</v>
      </c>
    </row>
    <row r="114" spans="1:14" x14ac:dyDescent="0.25">
      <c r="A114" s="148" t="s">
        <v>1096</v>
      </c>
      <c r="B114" s="148" t="s">
        <v>198</v>
      </c>
      <c r="C114" t="s">
        <v>570</v>
      </c>
      <c r="N114" t="s">
        <v>570</v>
      </c>
    </row>
    <row r="115" spans="1:14" x14ac:dyDescent="0.25">
      <c r="A115" s="148" t="s">
        <v>1188</v>
      </c>
      <c r="B115" s="148" t="s">
        <v>198</v>
      </c>
      <c r="C115" t="s">
        <v>571</v>
      </c>
      <c r="N115" t="s">
        <v>571</v>
      </c>
    </row>
    <row r="116" spans="1:14" x14ac:dyDescent="0.25">
      <c r="A116" s="148"/>
      <c r="B116" s="148"/>
      <c r="C116" t="s">
        <v>570</v>
      </c>
      <c r="N116" t="s">
        <v>570</v>
      </c>
    </row>
    <row r="117" spans="1:14" x14ac:dyDescent="0.25">
      <c r="A117" s="148"/>
      <c r="B117" s="148"/>
      <c r="C117" t="s">
        <v>590</v>
      </c>
      <c r="N117" t="s">
        <v>590</v>
      </c>
    </row>
    <row r="118" spans="1:14" x14ac:dyDescent="0.25">
      <c r="A118" s="148"/>
      <c r="B118" s="148"/>
      <c r="C118" t="s">
        <v>573</v>
      </c>
      <c r="N118" t="s">
        <v>573</v>
      </c>
    </row>
    <row r="119" spans="1:14" x14ac:dyDescent="0.25">
      <c r="A119" s="148"/>
      <c r="B119" s="148"/>
      <c r="C119" t="s">
        <v>1120</v>
      </c>
      <c r="N119" t="s">
        <v>1157</v>
      </c>
    </row>
    <row r="120" spans="1:14" x14ac:dyDescent="0.25">
      <c r="A120" s="148"/>
      <c r="B120" s="148"/>
      <c r="C120" t="s">
        <v>1121</v>
      </c>
      <c r="N120" t="s">
        <v>1080</v>
      </c>
    </row>
    <row r="121" spans="1:14" x14ac:dyDescent="0.25">
      <c r="A121" s="148"/>
      <c r="B121" s="148"/>
    </row>
    <row r="122" spans="1:14" x14ac:dyDescent="0.25">
      <c r="A122" s="148"/>
      <c r="B122" s="148"/>
    </row>
    <row r="123" spans="1:14" x14ac:dyDescent="0.25">
      <c r="A123" s="148"/>
      <c r="B123" s="148"/>
    </row>
    <row r="124" spans="1:14" x14ac:dyDescent="0.25">
      <c r="A124" s="472" t="s">
        <v>1189</v>
      </c>
      <c r="B124" s="472"/>
      <c r="C124" t="s">
        <v>569</v>
      </c>
      <c r="N124" t="s">
        <v>1146</v>
      </c>
    </row>
    <row r="125" spans="1:14" x14ac:dyDescent="0.25">
      <c r="A125" s="148" t="s">
        <v>1096</v>
      </c>
      <c r="B125" s="148" t="s">
        <v>175</v>
      </c>
      <c r="C125" t="s">
        <v>570</v>
      </c>
      <c r="N125" t="s">
        <v>1080</v>
      </c>
    </row>
    <row r="126" spans="1:14" x14ac:dyDescent="0.25">
      <c r="A126" s="148" t="s">
        <v>1188</v>
      </c>
      <c r="B126" s="148" t="s">
        <v>177</v>
      </c>
      <c r="C126" t="s">
        <v>571</v>
      </c>
      <c r="N126" t="s">
        <v>569</v>
      </c>
    </row>
    <row r="127" spans="1:14" x14ac:dyDescent="0.25">
      <c r="A127" s="148"/>
      <c r="B127" s="148"/>
      <c r="C127" t="s">
        <v>570</v>
      </c>
      <c r="N127" t="s">
        <v>570</v>
      </c>
    </row>
    <row r="128" spans="1:14" x14ac:dyDescent="0.25">
      <c r="A128" s="148"/>
      <c r="B128" s="148"/>
      <c r="C128" t="s">
        <v>592</v>
      </c>
      <c r="N128" t="s">
        <v>571</v>
      </c>
    </row>
    <row r="129" spans="1:14" x14ac:dyDescent="0.25">
      <c r="A129" s="148"/>
      <c r="B129" s="148"/>
      <c r="C129" t="s">
        <v>573</v>
      </c>
      <c r="N129" t="s">
        <v>570</v>
      </c>
    </row>
    <row r="130" spans="1:14" x14ac:dyDescent="0.25">
      <c r="A130" s="148"/>
      <c r="B130" s="148"/>
      <c r="C130" t="s">
        <v>1122</v>
      </c>
      <c r="N130" t="s">
        <v>592</v>
      </c>
    </row>
    <row r="131" spans="1:14" x14ac:dyDescent="0.25">
      <c r="A131" s="148"/>
      <c r="B131" s="148"/>
      <c r="C131" t="s">
        <v>1123</v>
      </c>
      <c r="N131" t="s">
        <v>573</v>
      </c>
    </row>
    <row r="132" spans="1:14" x14ac:dyDescent="0.25">
      <c r="A132" s="148"/>
      <c r="B132" s="148"/>
      <c r="N132" t="s">
        <v>1158</v>
      </c>
    </row>
    <row r="133" spans="1:14" x14ac:dyDescent="0.25">
      <c r="A133" s="148"/>
      <c r="B133" s="148"/>
      <c r="N133" t="s">
        <v>1080</v>
      </c>
    </row>
    <row r="134" spans="1:14" x14ac:dyDescent="0.25">
      <c r="A134" s="148"/>
      <c r="B134" s="148"/>
    </row>
    <row r="135" spans="1:14" x14ac:dyDescent="0.25">
      <c r="A135" s="148"/>
      <c r="B135" s="148"/>
    </row>
    <row r="136" spans="1:14" x14ac:dyDescent="0.25">
      <c r="A136" s="148"/>
      <c r="B136" s="148"/>
    </row>
    <row r="137" spans="1:14" x14ac:dyDescent="0.25">
      <c r="A137" s="472" t="s">
        <v>1124</v>
      </c>
      <c r="B137" s="472"/>
      <c r="C137" t="s">
        <v>569</v>
      </c>
      <c r="N137" t="s">
        <v>569</v>
      </c>
    </row>
    <row r="138" spans="1:14" x14ac:dyDescent="0.25">
      <c r="A138" s="148" t="s">
        <v>1096</v>
      </c>
      <c r="B138" s="148" t="s">
        <v>198</v>
      </c>
      <c r="C138" t="s">
        <v>570</v>
      </c>
      <c r="N138" t="s">
        <v>570</v>
      </c>
    </row>
    <row r="139" spans="1:14" x14ac:dyDescent="0.25">
      <c r="A139" s="148" t="s">
        <v>1188</v>
      </c>
      <c r="B139" s="148" t="s">
        <v>198</v>
      </c>
      <c r="C139" t="s">
        <v>571</v>
      </c>
      <c r="N139" t="s">
        <v>571</v>
      </c>
    </row>
    <row r="140" spans="1:14" x14ac:dyDescent="0.25">
      <c r="A140" s="148"/>
      <c r="B140" s="148"/>
      <c r="C140" t="s">
        <v>570</v>
      </c>
      <c r="N140" t="s">
        <v>570</v>
      </c>
    </row>
    <row r="141" spans="1:14" x14ac:dyDescent="0.25">
      <c r="A141" s="148"/>
      <c r="B141" s="148"/>
      <c r="C141" t="s">
        <v>594</v>
      </c>
      <c r="N141" t="s">
        <v>594</v>
      </c>
    </row>
    <row r="142" spans="1:14" x14ac:dyDescent="0.25">
      <c r="A142" s="148"/>
      <c r="B142" s="148"/>
      <c r="C142" t="s">
        <v>573</v>
      </c>
      <c r="N142" t="s">
        <v>573</v>
      </c>
    </row>
    <row r="143" spans="1:14" x14ac:dyDescent="0.25">
      <c r="A143" s="148"/>
      <c r="B143" s="148"/>
      <c r="C143" t="s">
        <v>1098</v>
      </c>
      <c r="N143" t="s">
        <v>1159</v>
      </c>
    </row>
    <row r="144" spans="1:14" x14ac:dyDescent="0.25">
      <c r="A144" s="148"/>
      <c r="B144" s="148"/>
      <c r="C144" t="s">
        <v>1100</v>
      </c>
      <c r="N144" t="s">
        <v>1080</v>
      </c>
    </row>
    <row r="145" spans="1:14" x14ac:dyDescent="0.25">
      <c r="A145" s="148"/>
      <c r="B145" s="148"/>
    </row>
    <row r="146" spans="1:14" x14ac:dyDescent="0.25">
      <c r="A146" s="148"/>
      <c r="B146" s="148"/>
    </row>
    <row r="147" spans="1:14" x14ac:dyDescent="0.25">
      <c r="A147" s="148"/>
      <c r="B147" s="148"/>
    </row>
    <row r="148" spans="1:14" x14ac:dyDescent="0.25">
      <c r="A148" s="148"/>
      <c r="B148" s="148"/>
    </row>
    <row r="149" spans="1:14" x14ac:dyDescent="0.25">
      <c r="A149" s="472" t="s">
        <v>595</v>
      </c>
      <c r="B149" s="472"/>
      <c r="C149" t="s">
        <v>569</v>
      </c>
      <c r="N149" t="s">
        <v>569</v>
      </c>
    </row>
    <row r="150" spans="1:14" x14ac:dyDescent="0.25">
      <c r="A150" s="148" t="s">
        <v>1096</v>
      </c>
      <c r="B150" s="148" t="s">
        <v>198</v>
      </c>
      <c r="C150" t="s">
        <v>570</v>
      </c>
      <c r="N150" t="s">
        <v>570</v>
      </c>
    </row>
    <row r="151" spans="1:14" x14ac:dyDescent="0.25">
      <c r="A151" s="148" t="s">
        <v>1188</v>
      </c>
      <c r="B151" s="148" t="s">
        <v>198</v>
      </c>
      <c r="C151" t="s">
        <v>571</v>
      </c>
      <c r="N151" t="s">
        <v>571</v>
      </c>
    </row>
    <row r="152" spans="1:14" x14ac:dyDescent="0.25">
      <c r="A152" s="148"/>
      <c r="B152" s="148"/>
      <c r="C152" t="s">
        <v>570</v>
      </c>
      <c r="N152" t="s">
        <v>570</v>
      </c>
    </row>
    <row r="153" spans="1:14" x14ac:dyDescent="0.25">
      <c r="A153" s="148"/>
      <c r="B153" s="148"/>
      <c r="C153" t="s">
        <v>596</v>
      </c>
      <c r="N153" t="s">
        <v>596</v>
      </c>
    </row>
    <row r="154" spans="1:14" x14ac:dyDescent="0.25">
      <c r="A154" s="148"/>
      <c r="B154" s="148"/>
      <c r="C154" t="s">
        <v>573</v>
      </c>
      <c r="N154" t="s">
        <v>573</v>
      </c>
    </row>
    <row r="155" spans="1:14" x14ac:dyDescent="0.25">
      <c r="A155" s="148"/>
      <c r="B155" s="148"/>
      <c r="C155" t="s">
        <v>1125</v>
      </c>
      <c r="N155" t="s">
        <v>1159</v>
      </c>
    </row>
    <row r="156" spans="1:14" x14ac:dyDescent="0.25">
      <c r="A156" s="148"/>
      <c r="B156" s="148"/>
      <c r="C156" t="s">
        <v>1126</v>
      </c>
      <c r="N156" t="s">
        <v>1080</v>
      </c>
    </row>
    <row r="157" spans="1:14" x14ac:dyDescent="0.25">
      <c r="A157" s="148"/>
      <c r="B157" s="148"/>
    </row>
    <row r="158" spans="1:14" x14ac:dyDescent="0.25">
      <c r="A158" s="148"/>
      <c r="B158" s="148"/>
    </row>
    <row r="159" spans="1:14" x14ac:dyDescent="0.25">
      <c r="A159" s="472" t="s">
        <v>1127</v>
      </c>
      <c r="B159" s="472"/>
      <c r="C159" t="s">
        <v>1089</v>
      </c>
      <c r="N159" t="s">
        <v>1146</v>
      </c>
    </row>
    <row r="160" spans="1:14" x14ac:dyDescent="0.25">
      <c r="A160" s="148" t="s">
        <v>1096</v>
      </c>
      <c r="B160" s="148" t="s">
        <v>198</v>
      </c>
      <c r="C160" t="s">
        <v>1083</v>
      </c>
      <c r="N160" t="s">
        <v>1160</v>
      </c>
    </row>
    <row r="161" spans="1:14" x14ac:dyDescent="0.25">
      <c r="A161" s="148" t="s">
        <v>1188</v>
      </c>
      <c r="B161" s="148" t="s">
        <v>274</v>
      </c>
      <c r="C161" t="s">
        <v>569</v>
      </c>
      <c r="N161" t="s">
        <v>569</v>
      </c>
    </row>
    <row r="162" spans="1:14" x14ac:dyDescent="0.25">
      <c r="A162" s="148"/>
      <c r="B162" s="148"/>
      <c r="C162" t="s">
        <v>570</v>
      </c>
      <c r="N162" t="s">
        <v>570</v>
      </c>
    </row>
    <row r="163" spans="1:14" x14ac:dyDescent="0.25">
      <c r="A163" s="148"/>
      <c r="B163" s="148"/>
      <c r="C163" t="s">
        <v>571</v>
      </c>
      <c r="N163" t="s">
        <v>571</v>
      </c>
    </row>
    <row r="164" spans="1:14" x14ac:dyDescent="0.25">
      <c r="A164" s="148"/>
      <c r="B164" s="148"/>
      <c r="C164" t="s">
        <v>570</v>
      </c>
      <c r="N164" t="s">
        <v>570</v>
      </c>
    </row>
    <row r="165" spans="1:14" x14ac:dyDescent="0.25">
      <c r="A165" s="148"/>
      <c r="B165" s="148"/>
      <c r="C165" t="s">
        <v>598</v>
      </c>
      <c r="N165" t="s">
        <v>598</v>
      </c>
    </row>
    <row r="166" spans="1:14" x14ac:dyDescent="0.25">
      <c r="A166" s="148"/>
      <c r="B166" s="148"/>
      <c r="C166" t="s">
        <v>573</v>
      </c>
      <c r="N166" t="s">
        <v>573</v>
      </c>
    </row>
    <row r="167" spans="1:14" x14ac:dyDescent="0.25">
      <c r="A167" s="148"/>
      <c r="B167" s="148"/>
      <c r="C167" t="s">
        <v>1128</v>
      </c>
      <c r="N167" t="s">
        <v>1161</v>
      </c>
    </row>
    <row r="168" spans="1:14" x14ac:dyDescent="0.25">
      <c r="A168" s="148"/>
      <c r="B168" s="148"/>
      <c r="C168" t="s">
        <v>1193</v>
      </c>
      <c r="N168" t="s">
        <v>1080</v>
      </c>
    </row>
    <row r="169" spans="1:14" x14ac:dyDescent="0.25">
      <c r="A169" s="148"/>
      <c r="B169" s="148"/>
      <c r="C169" t="s">
        <v>1194</v>
      </c>
    </row>
    <row r="170" spans="1:14" x14ac:dyDescent="0.25">
      <c r="A170" s="148"/>
      <c r="B170" s="148"/>
    </row>
    <row r="171" spans="1:14" x14ac:dyDescent="0.25">
      <c r="A171" s="148"/>
      <c r="B171" s="148"/>
    </row>
    <row r="172" spans="1:14" x14ac:dyDescent="0.25">
      <c r="A172" s="148"/>
      <c r="B172" s="148"/>
    </row>
    <row r="173" spans="1:14" x14ac:dyDescent="0.25">
      <c r="A173" s="472" t="s">
        <v>1129</v>
      </c>
      <c r="B173" s="472"/>
      <c r="C173" t="s">
        <v>1089</v>
      </c>
      <c r="N173" t="s">
        <v>569</v>
      </c>
    </row>
    <row r="174" spans="1:14" x14ac:dyDescent="0.25">
      <c r="A174" s="148" t="s">
        <v>1096</v>
      </c>
      <c r="B174" s="148" t="s">
        <v>198</v>
      </c>
      <c r="C174" t="s">
        <v>1083</v>
      </c>
      <c r="N174" t="s">
        <v>570</v>
      </c>
    </row>
    <row r="175" spans="1:14" x14ac:dyDescent="0.25">
      <c r="A175" s="148" t="s">
        <v>1188</v>
      </c>
      <c r="B175" s="148" t="s">
        <v>198</v>
      </c>
      <c r="C175" t="s">
        <v>569</v>
      </c>
      <c r="N175" t="s">
        <v>571</v>
      </c>
    </row>
    <row r="176" spans="1:14" x14ac:dyDescent="0.25">
      <c r="A176" s="148"/>
      <c r="B176" s="148"/>
      <c r="C176" t="s">
        <v>570</v>
      </c>
      <c r="N176" t="s">
        <v>570</v>
      </c>
    </row>
    <row r="177" spans="1:14" x14ac:dyDescent="0.25">
      <c r="A177" s="148"/>
      <c r="B177" s="148"/>
      <c r="C177" t="s">
        <v>571</v>
      </c>
      <c r="N177" t="s">
        <v>600</v>
      </c>
    </row>
    <row r="178" spans="1:14" x14ac:dyDescent="0.25">
      <c r="A178" s="148"/>
      <c r="B178" s="148"/>
      <c r="C178" t="s">
        <v>570</v>
      </c>
      <c r="N178" t="s">
        <v>573</v>
      </c>
    </row>
    <row r="179" spans="1:14" x14ac:dyDescent="0.25">
      <c r="A179" s="148"/>
      <c r="B179" s="148"/>
      <c r="C179" t="s">
        <v>600</v>
      </c>
      <c r="N179" t="s">
        <v>1162</v>
      </c>
    </row>
    <row r="180" spans="1:14" x14ac:dyDescent="0.25">
      <c r="A180" s="148"/>
      <c r="B180" s="148"/>
      <c r="C180" t="s">
        <v>573</v>
      </c>
      <c r="N180" t="s">
        <v>1080</v>
      </c>
    </row>
    <row r="181" spans="1:14" x14ac:dyDescent="0.25">
      <c r="A181" s="148"/>
      <c r="B181" s="148"/>
      <c r="C181" t="s">
        <v>1130</v>
      </c>
    </row>
    <row r="182" spans="1:14" x14ac:dyDescent="0.25">
      <c r="A182" s="148"/>
      <c r="B182" s="148"/>
      <c r="C182" t="s">
        <v>1131</v>
      </c>
    </row>
    <row r="183" spans="1:14" x14ac:dyDescent="0.25">
      <c r="A183" s="148"/>
      <c r="B183" s="148"/>
    </row>
    <row r="184" spans="1:14" x14ac:dyDescent="0.25">
      <c r="A184" s="148"/>
      <c r="B184" s="148"/>
      <c r="C184" t="s">
        <v>1134</v>
      </c>
      <c r="H184" t="s">
        <v>1135</v>
      </c>
    </row>
    <row r="185" spans="1:14" x14ac:dyDescent="0.25">
      <c r="A185" s="472" t="s">
        <v>1057</v>
      </c>
      <c r="B185" s="472"/>
      <c r="C185" t="s">
        <v>1089</v>
      </c>
      <c r="H185" t="s">
        <v>1058</v>
      </c>
      <c r="N185" t="s">
        <v>1146</v>
      </c>
    </row>
    <row r="186" spans="1:14" x14ac:dyDescent="0.25">
      <c r="A186" s="148" t="s">
        <v>1096</v>
      </c>
      <c r="B186" s="148" t="s">
        <v>198</v>
      </c>
      <c r="C186" t="s">
        <v>1083</v>
      </c>
      <c r="H186" t="s">
        <v>1059</v>
      </c>
      <c r="N186" t="s">
        <v>1080</v>
      </c>
    </row>
    <row r="187" spans="1:14" x14ac:dyDescent="0.25">
      <c r="A187" s="148" t="s">
        <v>1188</v>
      </c>
      <c r="B187" s="148" t="s">
        <v>274</v>
      </c>
      <c r="C187" t="s">
        <v>569</v>
      </c>
      <c r="H187" t="s">
        <v>569</v>
      </c>
      <c r="N187" t="s">
        <v>569</v>
      </c>
    </row>
    <row r="188" spans="1:14" x14ac:dyDescent="0.25">
      <c r="A188" s="148"/>
      <c r="B188" s="148"/>
      <c r="C188" t="s">
        <v>570</v>
      </c>
      <c r="H188" t="s">
        <v>570</v>
      </c>
      <c r="N188" t="s">
        <v>570</v>
      </c>
    </row>
    <row r="189" spans="1:14" x14ac:dyDescent="0.25">
      <c r="A189" s="148"/>
      <c r="B189" s="148"/>
      <c r="C189" t="s">
        <v>571</v>
      </c>
      <c r="H189" t="s">
        <v>571</v>
      </c>
      <c r="N189" t="s">
        <v>571</v>
      </c>
    </row>
    <row r="190" spans="1:14" x14ac:dyDescent="0.25">
      <c r="A190" s="148"/>
      <c r="B190" s="148"/>
      <c r="C190" t="s">
        <v>570</v>
      </c>
      <c r="H190" t="s">
        <v>570</v>
      </c>
      <c r="N190" t="s">
        <v>570</v>
      </c>
    </row>
    <row r="191" spans="1:14" x14ac:dyDescent="0.25">
      <c r="A191" s="148"/>
      <c r="B191" s="148"/>
      <c r="C191" t="s">
        <v>602</v>
      </c>
      <c r="H191" t="s">
        <v>602</v>
      </c>
      <c r="N191" t="s">
        <v>602</v>
      </c>
    </row>
    <row r="192" spans="1:14" x14ac:dyDescent="0.25">
      <c r="A192" s="148"/>
      <c r="B192" s="148"/>
      <c r="C192" t="s">
        <v>573</v>
      </c>
      <c r="H192" t="s">
        <v>573</v>
      </c>
      <c r="N192" t="s">
        <v>573</v>
      </c>
    </row>
    <row r="193" spans="1:14" x14ac:dyDescent="0.25">
      <c r="A193" s="148"/>
      <c r="B193" s="148"/>
      <c r="C193" t="s">
        <v>1132</v>
      </c>
      <c r="H193" t="s">
        <v>1132</v>
      </c>
      <c r="N193" t="s">
        <v>1163</v>
      </c>
    </row>
    <row r="194" spans="1:14" x14ac:dyDescent="0.25">
      <c r="A194" s="148"/>
      <c r="B194" s="148"/>
      <c r="C194" t="s">
        <v>1133</v>
      </c>
      <c r="H194" t="s">
        <v>1133</v>
      </c>
      <c r="N194" t="s">
        <v>1080</v>
      </c>
    </row>
    <row r="195" spans="1:14" x14ac:dyDescent="0.25">
      <c r="A195" s="148"/>
      <c r="B195" s="148"/>
    </row>
    <row r="196" spans="1:14" x14ac:dyDescent="0.25">
      <c r="A196" s="148"/>
      <c r="B196" s="148"/>
    </row>
    <row r="197" spans="1:14" x14ac:dyDescent="0.25">
      <c r="A197" s="148"/>
      <c r="B197" s="148"/>
      <c r="N197" t="s">
        <v>569</v>
      </c>
    </row>
    <row r="198" spans="1:14" x14ac:dyDescent="0.25">
      <c r="A198" s="472" t="s">
        <v>1136</v>
      </c>
      <c r="B198" s="472"/>
      <c r="C198" t="s">
        <v>569</v>
      </c>
      <c r="N198" t="s">
        <v>570</v>
      </c>
    </row>
    <row r="199" spans="1:14" x14ac:dyDescent="0.25">
      <c r="A199" s="148" t="s">
        <v>1096</v>
      </c>
      <c r="B199" s="148" t="s">
        <v>198</v>
      </c>
      <c r="C199" t="s">
        <v>570</v>
      </c>
      <c r="N199" t="s">
        <v>571</v>
      </c>
    </row>
    <row r="200" spans="1:14" x14ac:dyDescent="0.25">
      <c r="A200" s="148" t="s">
        <v>1188</v>
      </c>
      <c r="B200" s="148" t="s">
        <v>198</v>
      </c>
      <c r="C200" t="s">
        <v>571</v>
      </c>
      <c r="N200" t="s">
        <v>570</v>
      </c>
    </row>
    <row r="201" spans="1:14" x14ac:dyDescent="0.25">
      <c r="A201" s="148"/>
      <c r="B201" s="148"/>
      <c r="C201" t="s">
        <v>570</v>
      </c>
      <c r="N201" t="s">
        <v>604</v>
      </c>
    </row>
    <row r="202" spans="1:14" x14ac:dyDescent="0.25">
      <c r="A202" s="148"/>
      <c r="B202" s="148"/>
      <c r="C202" t="s">
        <v>604</v>
      </c>
      <c r="N202" t="s">
        <v>573</v>
      </c>
    </row>
    <row r="203" spans="1:14" x14ac:dyDescent="0.25">
      <c r="A203" s="148"/>
      <c r="B203" s="148"/>
      <c r="C203" t="s">
        <v>573</v>
      </c>
      <c r="N203" t="s">
        <v>1167</v>
      </c>
    </row>
    <row r="204" spans="1:14" x14ac:dyDescent="0.25">
      <c r="A204" s="148"/>
      <c r="B204" s="148"/>
      <c r="C204" t="s">
        <v>1165</v>
      </c>
      <c r="N204" t="s">
        <v>1080</v>
      </c>
    </row>
    <row r="205" spans="1:14" x14ac:dyDescent="0.25">
      <c r="A205" s="148"/>
      <c r="B205" s="148"/>
      <c r="C205" t="s">
        <v>1166</v>
      </c>
    </row>
    <row r="206" spans="1:14" x14ac:dyDescent="0.25">
      <c r="A206" s="148"/>
      <c r="B206" s="148"/>
    </row>
    <row r="207" spans="1:14" x14ac:dyDescent="0.25">
      <c r="A207" s="148"/>
      <c r="B207" s="148"/>
    </row>
    <row r="208" spans="1:14" x14ac:dyDescent="0.25">
      <c r="A208" s="148"/>
      <c r="B208" s="148"/>
    </row>
    <row r="209" spans="1:14" x14ac:dyDescent="0.25">
      <c r="A209" s="148"/>
      <c r="B209" s="148"/>
    </row>
    <row r="210" spans="1:14" x14ac:dyDescent="0.25">
      <c r="A210" s="148"/>
      <c r="B210" s="148"/>
    </row>
    <row r="211" spans="1:14" x14ac:dyDescent="0.25">
      <c r="A211" s="472" t="s">
        <v>1137</v>
      </c>
      <c r="B211" s="472"/>
      <c r="C211" t="s">
        <v>1089</v>
      </c>
      <c r="N211" t="s">
        <v>1082</v>
      </c>
    </row>
    <row r="212" spans="1:14" x14ac:dyDescent="0.25">
      <c r="A212" s="148" t="s">
        <v>1096</v>
      </c>
      <c r="B212" s="148" t="s">
        <v>198</v>
      </c>
      <c r="C212" t="s">
        <v>1083</v>
      </c>
      <c r="N212" t="s">
        <v>1083</v>
      </c>
    </row>
    <row r="213" spans="1:14" x14ac:dyDescent="0.25">
      <c r="A213" s="148" t="s">
        <v>1188</v>
      </c>
      <c r="B213" s="148" t="s">
        <v>198</v>
      </c>
      <c r="C213" t="s">
        <v>569</v>
      </c>
      <c r="N213" t="s">
        <v>569</v>
      </c>
    </row>
    <row r="214" spans="1:14" x14ac:dyDescent="0.25">
      <c r="A214" s="148"/>
      <c r="B214" s="148"/>
      <c r="C214" t="s">
        <v>570</v>
      </c>
      <c r="N214" t="s">
        <v>570</v>
      </c>
    </row>
    <row r="215" spans="1:14" x14ac:dyDescent="0.25">
      <c r="A215" s="148"/>
      <c r="B215" s="148"/>
      <c r="C215" t="s">
        <v>571</v>
      </c>
      <c r="N215" t="s">
        <v>571</v>
      </c>
    </row>
    <row r="216" spans="1:14" x14ac:dyDescent="0.25">
      <c r="A216" s="148"/>
      <c r="B216" s="148"/>
      <c r="C216" t="s">
        <v>570</v>
      </c>
      <c r="N216" t="s">
        <v>570</v>
      </c>
    </row>
    <row r="217" spans="1:14" x14ac:dyDescent="0.25">
      <c r="A217" s="148"/>
      <c r="B217" s="148"/>
      <c r="C217" t="s">
        <v>606</v>
      </c>
      <c r="N217" t="s">
        <v>606</v>
      </c>
    </row>
    <row r="218" spans="1:14" x14ac:dyDescent="0.25">
      <c r="A218" s="148"/>
      <c r="B218" s="148"/>
      <c r="C218" t="s">
        <v>573</v>
      </c>
      <c r="N218" t="s">
        <v>573</v>
      </c>
    </row>
    <row r="219" spans="1:14" x14ac:dyDescent="0.25">
      <c r="A219" s="148"/>
      <c r="B219" s="148"/>
      <c r="C219" t="s">
        <v>1138</v>
      </c>
      <c r="N219" t="s">
        <v>1138</v>
      </c>
    </row>
    <row r="220" spans="1:14" x14ac:dyDescent="0.25">
      <c r="A220" s="148"/>
      <c r="B220" s="148"/>
      <c r="C220" t="s">
        <v>1139</v>
      </c>
      <c r="N220" t="s">
        <v>1139</v>
      </c>
    </row>
    <row r="221" spans="1:14" x14ac:dyDescent="0.25">
      <c r="A221" s="148"/>
      <c r="B221" s="148"/>
    </row>
    <row r="222" spans="1:14" x14ac:dyDescent="0.25">
      <c r="A222" s="148"/>
      <c r="B222" s="148"/>
    </row>
    <row r="223" spans="1:14" x14ac:dyDescent="0.25">
      <c r="A223" s="148"/>
      <c r="B223" s="148"/>
    </row>
    <row r="224" spans="1:14" x14ac:dyDescent="0.25">
      <c r="A224" s="148"/>
      <c r="B224" s="148"/>
      <c r="C224" t="s">
        <v>1134</v>
      </c>
    </row>
    <row r="225" spans="1:14" x14ac:dyDescent="0.25">
      <c r="A225" s="472" t="s">
        <v>1140</v>
      </c>
      <c r="B225" s="472"/>
      <c r="C225" t="s">
        <v>1089</v>
      </c>
      <c r="H225" t="s">
        <v>1141</v>
      </c>
      <c r="I225" t="s">
        <v>1082</v>
      </c>
      <c r="N225" t="s">
        <v>1146</v>
      </c>
    </row>
    <row r="226" spans="1:14" x14ac:dyDescent="0.25">
      <c r="A226" s="148" t="s">
        <v>1142</v>
      </c>
      <c r="B226" s="148"/>
      <c r="C226" t="s">
        <v>1083</v>
      </c>
      <c r="I226" t="s">
        <v>1083</v>
      </c>
      <c r="N226" t="s">
        <v>1080</v>
      </c>
    </row>
    <row r="227" spans="1:14" x14ac:dyDescent="0.25">
      <c r="A227" s="148" t="s">
        <v>1096</v>
      </c>
      <c r="B227" s="148" t="s">
        <v>175</v>
      </c>
      <c r="C227" t="s">
        <v>569</v>
      </c>
      <c r="I227" t="s">
        <v>569</v>
      </c>
      <c r="N227" t="s">
        <v>569</v>
      </c>
    </row>
    <row r="228" spans="1:14" x14ac:dyDescent="0.25">
      <c r="A228" s="148" t="s">
        <v>1188</v>
      </c>
      <c r="B228" s="148" t="s">
        <v>177</v>
      </c>
      <c r="C228" t="s">
        <v>570</v>
      </c>
      <c r="I228" t="s">
        <v>570</v>
      </c>
      <c r="N228" t="s">
        <v>570</v>
      </c>
    </row>
    <row r="229" spans="1:14" x14ac:dyDescent="0.25">
      <c r="A229" s="148"/>
      <c r="B229" s="148"/>
      <c r="C229" t="s">
        <v>571</v>
      </c>
      <c r="I229" t="s">
        <v>571</v>
      </c>
      <c r="N229" t="s">
        <v>571</v>
      </c>
    </row>
    <row r="230" spans="1:14" x14ac:dyDescent="0.25">
      <c r="A230" s="148"/>
      <c r="B230" s="148"/>
      <c r="C230" t="s">
        <v>570</v>
      </c>
      <c r="I230" t="s">
        <v>570</v>
      </c>
      <c r="N230" t="s">
        <v>570</v>
      </c>
    </row>
    <row r="231" spans="1:14" x14ac:dyDescent="0.25">
      <c r="A231" s="148"/>
      <c r="B231" s="148"/>
      <c r="C231" t="s">
        <v>607</v>
      </c>
      <c r="I231" t="s">
        <v>607</v>
      </c>
      <c r="N231" t="s">
        <v>607</v>
      </c>
    </row>
    <row r="232" spans="1:14" x14ac:dyDescent="0.25">
      <c r="A232" s="148"/>
      <c r="B232" s="148"/>
      <c r="C232" t="s">
        <v>573</v>
      </c>
      <c r="I232" t="s">
        <v>573</v>
      </c>
      <c r="N232" t="s">
        <v>573</v>
      </c>
    </row>
    <row r="233" spans="1:14" x14ac:dyDescent="0.25">
      <c r="A233" s="148"/>
      <c r="B233" s="148"/>
      <c r="C233" t="s">
        <v>1112</v>
      </c>
      <c r="I233" t="s">
        <v>1112</v>
      </c>
      <c r="N233" t="s">
        <v>1164</v>
      </c>
    </row>
    <row r="234" spans="1:14" x14ac:dyDescent="0.25">
      <c r="A234" s="148"/>
      <c r="B234" s="148"/>
      <c r="C234" t="s">
        <v>1113</v>
      </c>
      <c r="I234" t="s">
        <v>1113</v>
      </c>
      <c r="N234" t="s">
        <v>1080</v>
      </c>
    </row>
    <row r="235" spans="1:14" x14ac:dyDescent="0.25">
      <c r="A235" s="148"/>
      <c r="B235" s="148"/>
    </row>
    <row r="236" spans="1:14" x14ac:dyDescent="0.25">
      <c r="A236" s="148"/>
      <c r="B236" s="148"/>
    </row>
    <row r="237" spans="1:14" x14ac:dyDescent="0.25">
      <c r="A237" s="148"/>
      <c r="B237" s="148"/>
    </row>
    <row r="238" spans="1:14" x14ac:dyDescent="0.25">
      <c r="A238" s="148"/>
      <c r="B238" s="148"/>
    </row>
    <row r="239" spans="1:14" x14ac:dyDescent="0.25">
      <c r="A239" s="148"/>
      <c r="B239" s="148"/>
    </row>
    <row r="240" spans="1:14" x14ac:dyDescent="0.25">
      <c r="A240" s="148"/>
      <c r="B240" s="148"/>
    </row>
    <row r="241" spans="1:14" x14ac:dyDescent="0.25">
      <c r="A241" s="472" t="s">
        <v>1144</v>
      </c>
      <c r="B241" s="472"/>
      <c r="C241" t="s">
        <v>1082</v>
      </c>
      <c r="I241" t="s">
        <v>1082</v>
      </c>
      <c r="N241" t="s">
        <v>1146</v>
      </c>
    </row>
    <row r="242" spans="1:14" x14ac:dyDescent="0.25">
      <c r="A242" s="148" t="s">
        <v>1096</v>
      </c>
      <c r="B242" s="148" t="s">
        <v>175</v>
      </c>
      <c r="C242" t="s">
        <v>1083</v>
      </c>
      <c r="I242" t="s">
        <v>1083</v>
      </c>
      <c r="N242" t="s">
        <v>1080</v>
      </c>
    </row>
    <row r="243" spans="1:14" x14ac:dyDescent="0.25">
      <c r="A243" s="148" t="s">
        <v>1188</v>
      </c>
      <c r="B243" s="148" t="s">
        <v>177</v>
      </c>
      <c r="C243" t="s">
        <v>569</v>
      </c>
      <c r="I243" t="s">
        <v>569</v>
      </c>
      <c r="N243" t="s">
        <v>569</v>
      </c>
    </row>
    <row r="244" spans="1:14" x14ac:dyDescent="0.25">
      <c r="A244" s="148"/>
      <c r="B244" s="148"/>
      <c r="C244" t="s">
        <v>570</v>
      </c>
      <c r="I244" t="s">
        <v>570</v>
      </c>
      <c r="N244" t="s">
        <v>570</v>
      </c>
    </row>
    <row r="245" spans="1:14" x14ac:dyDescent="0.25">
      <c r="C245" t="s">
        <v>571</v>
      </c>
      <c r="I245" t="s">
        <v>571</v>
      </c>
      <c r="N245" t="s">
        <v>571</v>
      </c>
    </row>
    <row r="246" spans="1:14" x14ac:dyDescent="0.25">
      <c r="C246" t="s">
        <v>570</v>
      </c>
      <c r="I246" t="s">
        <v>570</v>
      </c>
      <c r="N246" t="s">
        <v>570</v>
      </c>
    </row>
    <row r="247" spans="1:14" x14ac:dyDescent="0.25">
      <c r="C247" t="s">
        <v>609</v>
      </c>
      <c r="I247" t="s">
        <v>607</v>
      </c>
      <c r="N247" t="s">
        <v>609</v>
      </c>
    </row>
    <row r="248" spans="1:14" x14ac:dyDescent="0.25">
      <c r="C248" t="s">
        <v>573</v>
      </c>
      <c r="I248" t="s">
        <v>573</v>
      </c>
      <c r="N248" t="s">
        <v>573</v>
      </c>
    </row>
    <row r="249" spans="1:14" x14ac:dyDescent="0.25">
      <c r="C249" t="s">
        <v>1109</v>
      </c>
      <c r="I249" t="s">
        <v>1112</v>
      </c>
      <c r="N249" t="s">
        <v>1151</v>
      </c>
    </row>
    <row r="250" spans="1:14" x14ac:dyDescent="0.25">
      <c r="C250" t="s">
        <v>1143</v>
      </c>
      <c r="I250" t="s">
        <v>1113</v>
      </c>
      <c r="N250" t="s">
        <v>1080</v>
      </c>
    </row>
  </sheetData>
  <mergeCells count="19">
    <mergeCell ref="A241:B241"/>
    <mergeCell ref="A159:B159"/>
    <mergeCell ref="A173:B173"/>
    <mergeCell ref="A185:B185"/>
    <mergeCell ref="A198:B198"/>
    <mergeCell ref="A211:B211"/>
    <mergeCell ref="A225:B225"/>
    <mergeCell ref="A149:B149"/>
    <mergeCell ref="A10:B10"/>
    <mergeCell ref="A24:B24"/>
    <mergeCell ref="A36:B36"/>
    <mergeCell ref="A48:B48"/>
    <mergeCell ref="A65:B65"/>
    <mergeCell ref="A77:B77"/>
    <mergeCell ref="A89:B89"/>
    <mergeCell ref="A101:B101"/>
    <mergeCell ref="A113:B113"/>
    <mergeCell ref="A124:B124"/>
    <mergeCell ref="A137:B137"/>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dimension ref="A4:AA106"/>
  <sheetViews>
    <sheetView topLeftCell="A57" zoomScale="60" zoomScaleNormal="60" workbookViewId="0">
      <selection activeCell="A76" sqref="A76:B76"/>
    </sheetView>
  </sheetViews>
  <sheetFormatPr defaultRowHeight="15" x14ac:dyDescent="0.25"/>
  <cols>
    <col min="1" max="1" width="13.5703125" customWidth="1"/>
    <col min="2" max="2" width="11" customWidth="1"/>
  </cols>
  <sheetData>
    <row r="4" spans="1:25" x14ac:dyDescent="0.25">
      <c r="C4" s="3" t="s">
        <v>1073</v>
      </c>
      <c r="D4" s="3"/>
      <c r="E4" s="3" t="s">
        <v>1030</v>
      </c>
      <c r="F4" s="3" t="s">
        <v>1074</v>
      </c>
      <c r="G4" s="3" t="s">
        <v>1075</v>
      </c>
      <c r="H4" s="3"/>
      <c r="I4" s="3" t="s">
        <v>1076</v>
      </c>
      <c r="J4" s="3" t="s">
        <v>1077</v>
      </c>
      <c r="K4" s="3"/>
      <c r="L4" s="3"/>
      <c r="P4" s="3" t="s">
        <v>1078</v>
      </c>
      <c r="Q4" s="3"/>
      <c r="R4" s="149" t="s">
        <v>1030</v>
      </c>
      <c r="S4" s="149" t="s">
        <v>1079</v>
      </c>
      <c r="T4" s="3" t="s">
        <v>1075</v>
      </c>
      <c r="U4" s="3"/>
      <c r="V4" s="3" t="s">
        <v>1076</v>
      </c>
      <c r="W4" s="3" t="s">
        <v>1077</v>
      </c>
      <c r="X4" s="3"/>
      <c r="Y4" s="3"/>
    </row>
    <row r="5" spans="1:25" x14ac:dyDescent="0.25">
      <c r="A5" s="148"/>
      <c r="B5" s="148"/>
    </row>
    <row r="6" spans="1:25" x14ac:dyDescent="0.25">
      <c r="A6" s="472" t="s">
        <v>1170</v>
      </c>
      <c r="B6" s="472"/>
      <c r="C6" t="s">
        <v>569</v>
      </c>
      <c r="P6" t="s">
        <v>569</v>
      </c>
    </row>
    <row r="7" spans="1:25" x14ac:dyDescent="0.25">
      <c r="A7" s="148" t="s">
        <v>1096</v>
      </c>
      <c r="B7" s="148" t="s">
        <v>198</v>
      </c>
      <c r="C7" t="s">
        <v>570</v>
      </c>
      <c r="P7" t="s">
        <v>570</v>
      </c>
    </row>
    <row r="8" spans="1:25" x14ac:dyDescent="0.25">
      <c r="A8" s="148" t="s">
        <v>1188</v>
      </c>
      <c r="B8" s="148" t="s">
        <v>198</v>
      </c>
      <c r="C8" t="s">
        <v>611</v>
      </c>
      <c r="P8" t="s">
        <v>611</v>
      </c>
    </row>
    <row r="9" spans="1:25" x14ac:dyDescent="0.25">
      <c r="A9" s="148"/>
      <c r="B9" s="148"/>
      <c r="C9" t="s">
        <v>570</v>
      </c>
      <c r="P9" t="s">
        <v>570</v>
      </c>
    </row>
    <row r="10" spans="1:25" x14ac:dyDescent="0.25">
      <c r="A10" s="148"/>
      <c r="B10" s="148"/>
      <c r="C10" t="s">
        <v>612</v>
      </c>
      <c r="P10" t="s">
        <v>612</v>
      </c>
    </row>
    <row r="11" spans="1:25" x14ac:dyDescent="0.25">
      <c r="A11" s="148"/>
      <c r="B11" s="148"/>
      <c r="C11" t="s">
        <v>573</v>
      </c>
      <c r="P11" t="s">
        <v>573</v>
      </c>
    </row>
    <row r="12" spans="1:25" x14ac:dyDescent="0.25">
      <c r="A12" s="148"/>
      <c r="B12" s="148"/>
      <c r="C12" t="s">
        <v>1060</v>
      </c>
      <c r="P12" t="s">
        <v>1177</v>
      </c>
    </row>
    <row r="13" spans="1:25" x14ac:dyDescent="0.25">
      <c r="A13" s="148"/>
      <c r="B13" s="148"/>
      <c r="C13" t="s">
        <v>1169</v>
      </c>
      <c r="P13" t="s">
        <v>1080</v>
      </c>
    </row>
    <row r="14" spans="1:25" x14ac:dyDescent="0.25">
      <c r="A14" s="148"/>
      <c r="B14" s="148"/>
    </row>
    <row r="15" spans="1:25" x14ac:dyDescent="0.25">
      <c r="A15" s="148"/>
      <c r="B15" s="148"/>
    </row>
    <row r="16" spans="1:25" x14ac:dyDescent="0.25">
      <c r="A16" s="148"/>
      <c r="B16" s="148"/>
    </row>
    <row r="17" spans="1:16" x14ac:dyDescent="0.25">
      <c r="A17" s="472" t="s">
        <v>1168</v>
      </c>
      <c r="B17" s="472"/>
      <c r="C17" t="s">
        <v>569</v>
      </c>
      <c r="P17" t="s">
        <v>1087</v>
      </c>
    </row>
    <row r="18" spans="1:16" x14ac:dyDescent="0.25">
      <c r="A18" s="148" t="s">
        <v>1096</v>
      </c>
      <c r="B18" s="148" t="s">
        <v>198</v>
      </c>
      <c r="C18" t="s">
        <v>570</v>
      </c>
      <c r="P18" t="s">
        <v>1080</v>
      </c>
    </row>
    <row r="19" spans="1:16" x14ac:dyDescent="0.25">
      <c r="A19" s="148" t="s">
        <v>1188</v>
      </c>
      <c r="B19" s="148" t="s">
        <v>205</v>
      </c>
      <c r="C19" t="s">
        <v>611</v>
      </c>
      <c r="P19" t="s">
        <v>569</v>
      </c>
    </row>
    <row r="20" spans="1:16" x14ac:dyDescent="0.25">
      <c r="A20" s="148"/>
      <c r="B20" s="148"/>
      <c r="C20" t="s">
        <v>570</v>
      </c>
      <c r="P20" t="s">
        <v>570</v>
      </c>
    </row>
    <row r="21" spans="1:16" x14ac:dyDescent="0.25">
      <c r="A21" s="148"/>
      <c r="B21" s="148"/>
      <c r="C21" t="s">
        <v>614</v>
      </c>
      <c r="P21" t="s">
        <v>611</v>
      </c>
    </row>
    <row r="22" spans="1:16" x14ac:dyDescent="0.25">
      <c r="A22" s="148"/>
      <c r="B22" s="148"/>
      <c r="C22" t="s">
        <v>573</v>
      </c>
      <c r="P22" t="s">
        <v>570</v>
      </c>
    </row>
    <row r="23" spans="1:16" x14ac:dyDescent="0.25">
      <c r="A23" s="148"/>
      <c r="B23" s="148"/>
      <c r="C23" t="s">
        <v>1061</v>
      </c>
      <c r="P23" t="s">
        <v>614</v>
      </c>
    </row>
    <row r="24" spans="1:16" x14ac:dyDescent="0.25">
      <c r="A24" s="148"/>
      <c r="B24" s="148"/>
      <c r="C24" t="s">
        <v>1062</v>
      </c>
      <c r="P24" t="s">
        <v>573</v>
      </c>
    </row>
    <row r="25" spans="1:16" x14ac:dyDescent="0.25">
      <c r="A25" s="148"/>
      <c r="B25" s="148"/>
      <c r="P25" t="s">
        <v>1178</v>
      </c>
    </row>
    <row r="26" spans="1:16" x14ac:dyDescent="0.25">
      <c r="A26" s="148"/>
      <c r="B26" s="148"/>
      <c r="P26" t="s">
        <v>1080</v>
      </c>
    </row>
    <row r="27" spans="1:16" x14ac:dyDescent="0.25">
      <c r="A27" s="148"/>
      <c r="B27" s="148"/>
    </row>
    <row r="28" spans="1:16" x14ac:dyDescent="0.25">
      <c r="A28" s="148"/>
      <c r="B28" s="148"/>
    </row>
    <row r="29" spans="1:16" x14ac:dyDescent="0.25">
      <c r="A29" s="148"/>
      <c r="B29" s="148"/>
    </row>
    <row r="30" spans="1:16" x14ac:dyDescent="0.25">
      <c r="A30" s="472" t="s">
        <v>1063</v>
      </c>
      <c r="B30" s="472"/>
      <c r="C30" t="s">
        <v>569</v>
      </c>
      <c r="P30" t="s">
        <v>569</v>
      </c>
    </row>
    <row r="31" spans="1:16" x14ac:dyDescent="0.25">
      <c r="A31" s="148" t="s">
        <v>1096</v>
      </c>
      <c r="B31" s="148" t="s">
        <v>198</v>
      </c>
      <c r="C31" t="s">
        <v>570</v>
      </c>
      <c r="P31" t="s">
        <v>570</v>
      </c>
    </row>
    <row r="32" spans="1:16" x14ac:dyDescent="0.25">
      <c r="A32" s="148" t="s">
        <v>1188</v>
      </c>
      <c r="B32" s="148" t="s">
        <v>198</v>
      </c>
      <c r="C32" t="s">
        <v>611</v>
      </c>
      <c r="P32" t="s">
        <v>611</v>
      </c>
    </row>
    <row r="33" spans="1:16" x14ac:dyDescent="0.25">
      <c r="A33" s="148"/>
      <c r="B33" s="148"/>
      <c r="C33" t="s">
        <v>570</v>
      </c>
      <c r="P33" t="s">
        <v>570</v>
      </c>
    </row>
    <row r="34" spans="1:16" x14ac:dyDescent="0.25">
      <c r="A34" s="148"/>
      <c r="B34" s="148"/>
      <c r="C34" t="s">
        <v>616</v>
      </c>
      <c r="P34" t="s">
        <v>616</v>
      </c>
    </row>
    <row r="35" spans="1:16" x14ac:dyDescent="0.25">
      <c r="A35" s="148"/>
      <c r="B35" s="148"/>
      <c r="C35" t="s">
        <v>573</v>
      </c>
      <c r="P35" t="s">
        <v>573</v>
      </c>
    </row>
    <row r="36" spans="1:16" x14ac:dyDescent="0.25">
      <c r="A36" s="148"/>
      <c r="B36" s="148"/>
      <c r="C36" t="s">
        <v>1064</v>
      </c>
      <c r="P36" t="s">
        <v>1179</v>
      </c>
    </row>
    <row r="37" spans="1:16" x14ac:dyDescent="0.25">
      <c r="A37" s="148"/>
      <c r="B37" s="148"/>
      <c r="C37" t="s">
        <v>1185</v>
      </c>
      <c r="P37" t="s">
        <v>1180</v>
      </c>
    </row>
    <row r="38" spans="1:16" x14ac:dyDescent="0.25">
      <c r="A38" s="148"/>
      <c r="B38" s="148"/>
      <c r="C38" t="s">
        <v>1183</v>
      </c>
      <c r="P38" t="s">
        <v>1180</v>
      </c>
    </row>
    <row r="39" spans="1:16" x14ac:dyDescent="0.25">
      <c r="A39" s="148"/>
      <c r="B39" s="148"/>
      <c r="C39" t="s">
        <v>1184</v>
      </c>
      <c r="P39" t="s">
        <v>1180</v>
      </c>
    </row>
    <row r="40" spans="1:16" x14ac:dyDescent="0.25">
      <c r="A40" s="148"/>
      <c r="B40" s="148"/>
      <c r="C40" t="s">
        <v>1182</v>
      </c>
      <c r="P40" t="s">
        <v>1180</v>
      </c>
    </row>
    <row r="41" spans="1:16" x14ac:dyDescent="0.25">
      <c r="A41" s="148"/>
      <c r="B41" s="148"/>
      <c r="C41" t="s">
        <v>1187</v>
      </c>
      <c r="P41" t="s">
        <v>1180</v>
      </c>
    </row>
    <row r="42" spans="1:16" x14ac:dyDescent="0.25">
      <c r="A42" s="148"/>
      <c r="B42" s="148"/>
      <c r="C42" t="s">
        <v>1186</v>
      </c>
      <c r="P42" t="s">
        <v>1181</v>
      </c>
    </row>
    <row r="43" spans="1:16" x14ac:dyDescent="0.25">
      <c r="A43" s="148"/>
      <c r="B43" s="148"/>
      <c r="P43" t="s">
        <v>1080</v>
      </c>
    </row>
    <row r="44" spans="1:16" x14ac:dyDescent="0.25">
      <c r="A44" s="148"/>
      <c r="B44" s="148"/>
    </row>
    <row r="45" spans="1:16" x14ac:dyDescent="0.25">
      <c r="A45" s="472" t="s">
        <v>1067</v>
      </c>
      <c r="B45" s="472"/>
      <c r="C45" t="s">
        <v>569</v>
      </c>
      <c r="P45" t="s">
        <v>569</v>
      </c>
    </row>
    <row r="46" spans="1:16" x14ac:dyDescent="0.25">
      <c r="A46" s="148" t="s">
        <v>1096</v>
      </c>
      <c r="B46" s="148" t="s">
        <v>198</v>
      </c>
      <c r="C46" t="s">
        <v>570</v>
      </c>
      <c r="P46" t="s">
        <v>570</v>
      </c>
    </row>
    <row r="47" spans="1:16" x14ac:dyDescent="0.25">
      <c r="A47" s="148" t="s">
        <v>1188</v>
      </c>
      <c r="B47" s="148" t="s">
        <v>198</v>
      </c>
      <c r="C47" t="s">
        <v>611</v>
      </c>
      <c r="P47" t="s">
        <v>611</v>
      </c>
    </row>
    <row r="48" spans="1:16" x14ac:dyDescent="0.25">
      <c r="A48" s="148"/>
      <c r="B48" s="148"/>
      <c r="C48" t="s">
        <v>570</v>
      </c>
      <c r="P48" t="s">
        <v>570</v>
      </c>
    </row>
    <row r="49" spans="1:16" x14ac:dyDescent="0.25">
      <c r="A49" s="148"/>
      <c r="B49" s="148"/>
      <c r="C49" t="s">
        <v>618</v>
      </c>
      <c r="P49" t="s">
        <v>618</v>
      </c>
    </row>
    <row r="50" spans="1:16" x14ac:dyDescent="0.25">
      <c r="A50" s="148"/>
      <c r="B50" s="148"/>
      <c r="C50" t="s">
        <v>573</v>
      </c>
      <c r="P50" t="s">
        <v>573</v>
      </c>
    </row>
    <row r="51" spans="1:16" x14ac:dyDescent="0.25">
      <c r="A51" s="148"/>
      <c r="B51" s="148"/>
      <c r="C51" t="s">
        <v>1065</v>
      </c>
      <c r="P51" t="s">
        <v>1081</v>
      </c>
    </row>
    <row r="52" spans="1:16" x14ac:dyDescent="0.25">
      <c r="A52" s="148"/>
      <c r="B52" s="148"/>
      <c r="C52" t="s">
        <v>1171</v>
      </c>
      <c r="P52" t="s">
        <v>1080</v>
      </c>
    </row>
    <row r="53" spans="1:16" x14ac:dyDescent="0.25">
      <c r="A53" s="148"/>
      <c r="B53" s="148"/>
    </row>
    <row r="54" spans="1:16" x14ac:dyDescent="0.25">
      <c r="A54" s="148"/>
      <c r="B54" s="148"/>
    </row>
    <row r="55" spans="1:16" x14ac:dyDescent="0.25">
      <c r="A55" s="148"/>
      <c r="B55" s="148"/>
    </row>
    <row r="56" spans="1:16" x14ac:dyDescent="0.25">
      <c r="A56" s="472" t="s">
        <v>98</v>
      </c>
      <c r="B56" s="472"/>
      <c r="C56" t="s">
        <v>569</v>
      </c>
      <c r="P56" t="s">
        <v>569</v>
      </c>
    </row>
    <row r="57" spans="1:16" x14ac:dyDescent="0.25">
      <c r="A57" s="148" t="s">
        <v>1096</v>
      </c>
      <c r="B57" s="148" t="s">
        <v>198</v>
      </c>
      <c r="C57" t="s">
        <v>570</v>
      </c>
      <c r="P57" t="s">
        <v>570</v>
      </c>
    </row>
    <row r="58" spans="1:16" x14ac:dyDescent="0.25">
      <c r="A58" s="148" t="s">
        <v>1188</v>
      </c>
      <c r="B58" s="148" t="s">
        <v>198</v>
      </c>
      <c r="C58" t="s">
        <v>611</v>
      </c>
      <c r="P58" t="s">
        <v>611</v>
      </c>
    </row>
    <row r="59" spans="1:16" x14ac:dyDescent="0.25">
      <c r="A59" s="148"/>
      <c r="B59" s="148"/>
      <c r="C59" t="s">
        <v>570</v>
      </c>
      <c r="P59" t="s">
        <v>570</v>
      </c>
    </row>
    <row r="60" spans="1:16" x14ac:dyDescent="0.25">
      <c r="A60" s="148"/>
      <c r="B60" s="148"/>
      <c r="C60" t="s">
        <v>620</v>
      </c>
      <c r="P60" t="s">
        <v>620</v>
      </c>
    </row>
    <row r="61" spans="1:16" x14ac:dyDescent="0.25">
      <c r="A61" s="148"/>
      <c r="B61" s="148"/>
      <c r="C61" t="s">
        <v>573</v>
      </c>
      <c r="P61" t="s">
        <v>573</v>
      </c>
    </row>
    <row r="62" spans="1:16" x14ac:dyDescent="0.25">
      <c r="A62" s="148"/>
      <c r="B62" s="148"/>
      <c r="C62" t="s">
        <v>1061</v>
      </c>
      <c r="P62" t="s">
        <v>1086</v>
      </c>
    </row>
    <row r="63" spans="1:16" x14ac:dyDescent="0.25">
      <c r="A63" s="148"/>
      <c r="B63" s="148"/>
      <c r="C63" t="s">
        <v>1172</v>
      </c>
      <c r="P63" t="s">
        <v>1080</v>
      </c>
    </row>
    <row r="64" spans="1:16" x14ac:dyDescent="0.25">
      <c r="A64" s="148"/>
      <c r="B64" s="148"/>
    </row>
    <row r="65" spans="1:16" x14ac:dyDescent="0.25">
      <c r="A65" s="148"/>
      <c r="B65" s="148"/>
    </row>
    <row r="66" spans="1:16" x14ac:dyDescent="0.25">
      <c r="A66" s="472" t="s">
        <v>1068</v>
      </c>
      <c r="B66" s="472"/>
      <c r="C66" t="s">
        <v>569</v>
      </c>
      <c r="P66" t="s">
        <v>569</v>
      </c>
    </row>
    <row r="67" spans="1:16" x14ac:dyDescent="0.25">
      <c r="A67" s="148" t="s">
        <v>1096</v>
      </c>
      <c r="B67" s="148" t="s">
        <v>198</v>
      </c>
      <c r="C67" t="s">
        <v>570</v>
      </c>
      <c r="P67" t="s">
        <v>570</v>
      </c>
    </row>
    <row r="68" spans="1:16" x14ac:dyDescent="0.25">
      <c r="A68" s="148" t="s">
        <v>1188</v>
      </c>
      <c r="B68" s="148" t="s">
        <v>198</v>
      </c>
      <c r="C68" t="s">
        <v>611</v>
      </c>
      <c r="P68" t="s">
        <v>611</v>
      </c>
    </row>
    <row r="69" spans="1:16" x14ac:dyDescent="0.25">
      <c r="A69" s="148"/>
      <c r="B69" s="148"/>
      <c r="C69" t="s">
        <v>570</v>
      </c>
      <c r="P69" t="s">
        <v>570</v>
      </c>
    </row>
    <row r="70" spans="1:16" x14ac:dyDescent="0.25">
      <c r="A70" s="148"/>
      <c r="B70" s="148"/>
      <c r="C70" t="s">
        <v>622</v>
      </c>
      <c r="P70" t="s">
        <v>622</v>
      </c>
    </row>
    <row r="71" spans="1:16" x14ac:dyDescent="0.25">
      <c r="A71" s="148"/>
      <c r="B71" s="148"/>
      <c r="C71" t="s">
        <v>573</v>
      </c>
      <c r="P71" t="s">
        <v>573</v>
      </c>
    </row>
    <row r="72" spans="1:16" x14ac:dyDescent="0.25">
      <c r="A72" s="148"/>
      <c r="B72" s="148"/>
      <c r="C72" t="s">
        <v>1069</v>
      </c>
      <c r="P72" t="s">
        <v>1176</v>
      </c>
    </row>
    <row r="73" spans="1:16" x14ac:dyDescent="0.25">
      <c r="A73" s="148"/>
      <c r="B73" s="148"/>
      <c r="C73" t="s">
        <v>1173</v>
      </c>
      <c r="P73" t="s">
        <v>1080</v>
      </c>
    </row>
    <row r="74" spans="1:16" x14ac:dyDescent="0.25">
      <c r="A74" s="148"/>
      <c r="B74" s="148"/>
    </row>
    <row r="75" spans="1:16" x14ac:dyDescent="0.25">
      <c r="A75" s="148"/>
      <c r="B75" s="148"/>
    </row>
    <row r="76" spans="1:16" x14ac:dyDescent="0.25">
      <c r="A76" s="482" t="s">
        <v>1070</v>
      </c>
      <c r="B76" s="482"/>
      <c r="C76" t="s">
        <v>569</v>
      </c>
      <c r="P76" t="s">
        <v>569</v>
      </c>
    </row>
    <row r="77" spans="1:16" x14ac:dyDescent="0.25">
      <c r="A77" s="148" t="s">
        <v>1096</v>
      </c>
      <c r="B77" s="148" t="s">
        <v>198</v>
      </c>
      <c r="C77" t="s">
        <v>570</v>
      </c>
      <c r="P77" t="s">
        <v>570</v>
      </c>
    </row>
    <row r="78" spans="1:16" x14ac:dyDescent="0.25">
      <c r="A78" s="148" t="s">
        <v>1188</v>
      </c>
      <c r="B78" s="148" t="s">
        <v>198</v>
      </c>
      <c r="C78" t="s">
        <v>611</v>
      </c>
      <c r="P78" t="s">
        <v>611</v>
      </c>
    </row>
    <row r="79" spans="1:16" x14ac:dyDescent="0.25">
      <c r="A79" s="148"/>
      <c r="B79" s="148"/>
      <c r="C79" t="s">
        <v>570</v>
      </c>
      <c r="P79" t="s">
        <v>570</v>
      </c>
    </row>
    <row r="80" spans="1:16" x14ac:dyDescent="0.25">
      <c r="A80" s="148"/>
      <c r="B80" s="148"/>
      <c r="C80" t="s">
        <v>626</v>
      </c>
      <c r="P80" t="s">
        <v>626</v>
      </c>
    </row>
    <row r="81" spans="1:27" x14ac:dyDescent="0.25">
      <c r="A81" s="148"/>
      <c r="B81" s="148"/>
      <c r="C81" t="s">
        <v>573</v>
      </c>
      <c r="P81" t="s">
        <v>573</v>
      </c>
    </row>
    <row r="82" spans="1:27" x14ac:dyDescent="0.25">
      <c r="A82" s="100"/>
      <c r="B82" s="100"/>
      <c r="C82" s="97" t="s">
        <v>1061</v>
      </c>
      <c r="D82" s="97"/>
      <c r="E82" s="97"/>
      <c r="F82" s="97"/>
      <c r="G82" s="97"/>
      <c r="H82" s="97"/>
      <c r="I82" s="97"/>
      <c r="J82" s="97"/>
      <c r="K82" s="97"/>
      <c r="L82" s="97"/>
      <c r="M82" s="97"/>
      <c r="N82" s="97"/>
      <c r="O82" s="97"/>
      <c r="P82" s="97" t="s">
        <v>1085</v>
      </c>
      <c r="Q82" s="97"/>
      <c r="R82" s="97"/>
      <c r="S82" s="97"/>
      <c r="T82" s="97"/>
      <c r="U82" s="97"/>
      <c r="V82" s="97"/>
      <c r="W82" s="97"/>
      <c r="X82" s="97"/>
      <c r="Y82" s="97"/>
      <c r="AA82" t="s">
        <v>1197</v>
      </c>
    </row>
    <row r="83" spans="1:27" x14ac:dyDescent="0.25">
      <c r="A83" s="148"/>
      <c r="B83" s="148"/>
      <c r="C83" t="s">
        <v>1174</v>
      </c>
      <c r="P83" t="s">
        <v>1080</v>
      </c>
    </row>
    <row r="84" spans="1:27" x14ac:dyDescent="0.25">
      <c r="A84" s="148"/>
      <c r="B84" s="148"/>
    </row>
    <row r="85" spans="1:27" x14ac:dyDescent="0.25">
      <c r="A85" s="148"/>
      <c r="B85" s="148"/>
    </row>
    <row r="86" spans="1:27" x14ac:dyDescent="0.25">
      <c r="A86" s="148"/>
      <c r="B86" s="148"/>
    </row>
    <row r="87" spans="1:27" x14ac:dyDescent="0.25">
      <c r="A87" s="472" t="s">
        <v>1190</v>
      </c>
      <c r="B87" s="472"/>
      <c r="C87" t="s">
        <v>569</v>
      </c>
      <c r="P87" t="s">
        <v>569</v>
      </c>
    </row>
    <row r="88" spans="1:27" x14ac:dyDescent="0.25">
      <c r="A88" s="148" t="s">
        <v>1096</v>
      </c>
      <c r="B88" s="148" t="s">
        <v>198</v>
      </c>
      <c r="C88" t="s">
        <v>570</v>
      </c>
      <c r="P88" t="s">
        <v>570</v>
      </c>
    </row>
    <row r="89" spans="1:27" x14ac:dyDescent="0.25">
      <c r="A89" s="148" t="s">
        <v>1188</v>
      </c>
      <c r="B89" s="148" t="s">
        <v>198</v>
      </c>
      <c r="C89" t="s">
        <v>611</v>
      </c>
      <c r="P89" t="s">
        <v>611</v>
      </c>
    </row>
    <row r="90" spans="1:27" x14ac:dyDescent="0.25">
      <c r="A90" s="148"/>
      <c r="B90" s="148"/>
      <c r="C90" t="s">
        <v>570</v>
      </c>
      <c r="P90" t="s">
        <v>570</v>
      </c>
    </row>
    <row r="91" spans="1:27" x14ac:dyDescent="0.25">
      <c r="A91" s="148"/>
      <c r="B91" s="148"/>
      <c r="C91" t="s">
        <v>628</v>
      </c>
      <c r="P91" t="s">
        <v>628</v>
      </c>
    </row>
    <row r="92" spans="1:27" x14ac:dyDescent="0.25">
      <c r="A92" s="148"/>
      <c r="B92" s="148"/>
      <c r="C92" t="s">
        <v>573</v>
      </c>
      <c r="P92" t="s">
        <v>573</v>
      </c>
    </row>
    <row r="93" spans="1:27" x14ac:dyDescent="0.25">
      <c r="A93" s="148"/>
      <c r="B93" s="148"/>
      <c r="C93" t="s">
        <v>1071</v>
      </c>
      <c r="P93" t="s">
        <v>1084</v>
      </c>
    </row>
    <row r="94" spans="1:27" x14ac:dyDescent="0.25">
      <c r="A94" s="148"/>
      <c r="B94" s="148"/>
      <c r="C94" t="s">
        <v>1175</v>
      </c>
      <c r="P94" t="s">
        <v>1080</v>
      </c>
    </row>
    <row r="95" spans="1:27" x14ac:dyDescent="0.25">
      <c r="A95" s="148"/>
      <c r="B95" s="148"/>
    </row>
    <row r="96" spans="1:27" x14ac:dyDescent="0.25">
      <c r="A96" s="148"/>
      <c r="B96" s="148"/>
    </row>
    <row r="97" spans="1:16" x14ac:dyDescent="0.25">
      <c r="A97" s="472" t="s">
        <v>1191</v>
      </c>
      <c r="B97" s="472"/>
      <c r="C97" t="s">
        <v>569</v>
      </c>
      <c r="P97" t="s">
        <v>1087</v>
      </c>
    </row>
    <row r="98" spans="1:16" x14ac:dyDescent="0.25">
      <c r="A98" s="148" t="s">
        <v>1096</v>
      </c>
      <c r="B98" s="148" t="s">
        <v>198</v>
      </c>
      <c r="C98" t="s">
        <v>570</v>
      </c>
      <c r="P98" t="s">
        <v>1080</v>
      </c>
    </row>
    <row r="99" spans="1:16" x14ac:dyDescent="0.25">
      <c r="A99" s="148" t="s">
        <v>1188</v>
      </c>
      <c r="B99" s="148" t="s">
        <v>205</v>
      </c>
      <c r="C99" t="s">
        <v>611</v>
      </c>
      <c r="P99" t="s">
        <v>569</v>
      </c>
    </row>
    <row r="100" spans="1:16" x14ac:dyDescent="0.25">
      <c r="A100" s="148"/>
      <c r="B100" s="148"/>
      <c r="C100" t="s">
        <v>570</v>
      </c>
      <c r="P100" t="s">
        <v>570</v>
      </c>
    </row>
    <row r="101" spans="1:16" x14ac:dyDescent="0.25">
      <c r="A101" s="148"/>
      <c r="B101" s="148"/>
      <c r="C101" t="s">
        <v>630</v>
      </c>
      <c r="P101" t="s">
        <v>611</v>
      </c>
    </row>
    <row r="102" spans="1:16" x14ac:dyDescent="0.25">
      <c r="A102" s="148"/>
      <c r="B102" s="148"/>
      <c r="C102" t="s">
        <v>573</v>
      </c>
      <c r="P102" t="s">
        <v>570</v>
      </c>
    </row>
    <row r="103" spans="1:16" x14ac:dyDescent="0.25">
      <c r="A103" s="148"/>
      <c r="B103" s="148"/>
      <c r="C103" t="s">
        <v>1071</v>
      </c>
      <c r="P103" t="s">
        <v>630</v>
      </c>
    </row>
    <row r="104" spans="1:16" x14ac:dyDescent="0.25">
      <c r="A104" s="148"/>
      <c r="B104" s="148"/>
      <c r="C104" t="s">
        <v>1072</v>
      </c>
      <c r="P104" t="s">
        <v>573</v>
      </c>
    </row>
    <row r="105" spans="1:16" x14ac:dyDescent="0.25">
      <c r="P105" t="s">
        <v>1084</v>
      </c>
    </row>
    <row r="106" spans="1:16" x14ac:dyDescent="0.25">
      <c r="P106" t="s">
        <v>1080</v>
      </c>
    </row>
  </sheetData>
  <mergeCells count="9">
    <mergeCell ref="A76:B76"/>
    <mergeCell ref="A87:B87"/>
    <mergeCell ref="A97:B97"/>
    <mergeCell ref="A6:B6"/>
    <mergeCell ref="A17:B17"/>
    <mergeCell ref="A30:B30"/>
    <mergeCell ref="A45:B45"/>
    <mergeCell ref="A56:B56"/>
    <mergeCell ref="A66:B66"/>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dimension ref="B3:AA106"/>
  <sheetViews>
    <sheetView zoomScale="80" zoomScaleNormal="80" workbookViewId="0">
      <selection activeCell="I91" sqref="I91"/>
    </sheetView>
  </sheetViews>
  <sheetFormatPr defaultRowHeight="15" x14ac:dyDescent="0.25"/>
  <sheetData>
    <row r="3" spans="13:27" x14ac:dyDescent="0.25">
      <c r="M3" s="3" t="s">
        <v>1283</v>
      </c>
      <c r="N3" s="3"/>
      <c r="O3" s="3"/>
      <c r="P3" s="3"/>
    </row>
    <row r="4" spans="13:27" ht="15" customHeight="1" x14ac:dyDescent="0.25">
      <c r="M4" s="29"/>
      <c r="N4" s="29"/>
      <c r="O4" s="29"/>
      <c r="P4" s="29"/>
      <c r="Q4" s="29"/>
      <c r="R4" s="29"/>
      <c r="S4" s="29"/>
      <c r="T4" s="29"/>
      <c r="U4" s="29"/>
      <c r="V4" s="29"/>
    </row>
    <row r="5" spans="13:27" ht="17.25" customHeight="1" x14ac:dyDescent="0.25">
      <c r="M5" s="484" t="s">
        <v>1288</v>
      </c>
      <c r="N5" s="484"/>
      <c r="O5" s="484"/>
      <c r="P5" s="484"/>
      <c r="Q5" s="484"/>
      <c r="R5" s="484"/>
      <c r="S5" s="484"/>
      <c r="T5" s="484"/>
      <c r="U5" s="484"/>
      <c r="V5" s="484"/>
      <c r="W5" s="484"/>
      <c r="X5" s="484"/>
    </row>
    <row r="6" spans="13:27" ht="18.75" customHeight="1" x14ac:dyDescent="0.25">
      <c r="M6" s="484"/>
      <c r="N6" s="484"/>
      <c r="O6" s="484"/>
      <c r="P6" s="484"/>
      <c r="Q6" s="484"/>
      <c r="R6" s="484"/>
      <c r="S6" s="484"/>
      <c r="T6" s="484"/>
      <c r="U6" s="484"/>
      <c r="V6" s="484"/>
      <c r="W6" s="484"/>
      <c r="X6" s="484"/>
      <c r="Y6" s="29"/>
    </row>
    <row r="7" spans="13:27" ht="15.75" customHeight="1" x14ac:dyDescent="0.25">
      <c r="M7" s="29"/>
      <c r="N7" s="29"/>
      <c r="O7" s="29"/>
      <c r="P7" s="29"/>
      <c r="Q7" s="29"/>
      <c r="R7" s="29"/>
      <c r="S7" s="29"/>
      <c r="T7" s="29"/>
      <c r="U7" s="29"/>
      <c r="V7" s="29"/>
    </row>
    <row r="8" spans="13:27" ht="17.25" customHeight="1" x14ac:dyDescent="0.25">
      <c r="M8" s="485" t="s">
        <v>1284</v>
      </c>
      <c r="N8" s="485"/>
      <c r="O8" s="485"/>
      <c r="P8" s="485"/>
      <c r="Q8" s="485"/>
      <c r="R8" s="485"/>
      <c r="S8" s="485"/>
      <c r="T8" s="485"/>
      <c r="U8" s="485"/>
      <c r="V8" s="485"/>
      <c r="W8" s="29"/>
    </row>
    <row r="9" spans="13:27" x14ac:dyDescent="0.25">
      <c r="M9" s="29"/>
      <c r="N9" s="29"/>
      <c r="O9" s="29"/>
      <c r="P9" s="29"/>
      <c r="Q9" s="29"/>
      <c r="R9" s="29"/>
      <c r="S9" s="29"/>
      <c r="T9" s="29"/>
      <c r="U9" s="29"/>
      <c r="V9" s="29"/>
    </row>
    <row r="10" spans="13:27" ht="20.25" customHeight="1" x14ac:dyDescent="0.25">
      <c r="M10" s="485" t="s">
        <v>1285</v>
      </c>
      <c r="N10" s="485"/>
      <c r="O10" s="485"/>
      <c r="P10" s="485"/>
      <c r="Q10" s="485"/>
      <c r="R10" s="485"/>
      <c r="S10" s="485"/>
      <c r="T10" s="485"/>
      <c r="U10" s="485"/>
      <c r="V10" s="485"/>
      <c r="W10" s="485"/>
      <c r="X10" s="29"/>
    </row>
    <row r="11" spans="13:27" x14ac:dyDescent="0.25">
      <c r="M11" s="29"/>
      <c r="N11" s="29"/>
      <c r="O11" s="29"/>
      <c r="P11" s="29"/>
      <c r="Q11" s="29"/>
      <c r="R11" s="29"/>
      <c r="S11" s="29"/>
      <c r="T11" s="29"/>
      <c r="U11" s="29"/>
      <c r="V11" s="29"/>
    </row>
    <row r="12" spans="13:27" ht="17.25" customHeight="1" x14ac:dyDescent="0.25">
      <c r="M12" s="485" t="s">
        <v>1299</v>
      </c>
      <c r="N12" s="485"/>
      <c r="O12" s="485"/>
      <c r="P12" s="485"/>
      <c r="Q12" s="485"/>
      <c r="R12" s="485"/>
      <c r="S12" s="485"/>
      <c r="T12" s="485"/>
      <c r="U12" s="485"/>
      <c r="V12" s="485"/>
      <c r="W12" s="485"/>
      <c r="X12" s="485"/>
    </row>
    <row r="13" spans="13:27" x14ac:dyDescent="0.25">
      <c r="M13" s="29"/>
      <c r="N13" s="29"/>
      <c r="O13" s="29"/>
      <c r="P13" s="29"/>
      <c r="Q13" s="29"/>
      <c r="R13" s="29"/>
      <c r="S13" s="29"/>
      <c r="T13" s="29"/>
      <c r="U13" s="29"/>
      <c r="V13" s="29"/>
    </row>
    <row r="14" spans="13:27" ht="20.25" customHeight="1" x14ac:dyDescent="0.25">
      <c r="M14" s="485" t="s">
        <v>1286</v>
      </c>
      <c r="N14" s="485"/>
      <c r="O14" s="485"/>
      <c r="P14" s="485"/>
      <c r="Q14" s="485"/>
      <c r="R14" s="485"/>
      <c r="S14" s="485"/>
      <c r="T14" s="485"/>
      <c r="U14" s="485"/>
      <c r="V14" s="485"/>
      <c r="W14" s="485"/>
      <c r="X14" s="485"/>
      <c r="Y14" s="485"/>
      <c r="Z14" s="29"/>
      <c r="AA14" s="29"/>
    </row>
    <row r="15" spans="13:27" x14ac:dyDescent="0.25">
      <c r="M15" s="29"/>
      <c r="N15" s="29"/>
      <c r="O15" s="29"/>
      <c r="P15" s="29"/>
      <c r="Q15" s="29"/>
      <c r="R15" s="29"/>
      <c r="S15" s="29"/>
      <c r="T15" s="29"/>
      <c r="U15" s="29"/>
      <c r="V15" s="29"/>
    </row>
    <row r="16" spans="13:27" ht="21" customHeight="1" x14ac:dyDescent="0.25">
      <c r="M16" s="485" t="s">
        <v>1287</v>
      </c>
      <c r="N16" s="485"/>
      <c r="O16" s="485"/>
      <c r="P16" s="485"/>
      <c r="Q16" s="485"/>
      <c r="R16" s="485"/>
      <c r="S16" s="485"/>
      <c r="T16" s="485"/>
      <c r="U16" s="485"/>
      <c r="V16" s="485"/>
      <c r="W16" s="485"/>
      <c r="X16" s="485"/>
      <c r="Y16" s="485"/>
      <c r="Z16" s="485"/>
    </row>
    <row r="17" spans="2:26" x14ac:dyDescent="0.25">
      <c r="M17" s="485"/>
      <c r="N17" s="485"/>
      <c r="O17" s="485"/>
      <c r="P17" s="485"/>
      <c r="Q17" s="485"/>
      <c r="R17" s="485"/>
      <c r="S17" s="485"/>
      <c r="T17" s="485"/>
      <c r="U17" s="485"/>
      <c r="V17" s="485"/>
      <c r="W17" s="485"/>
      <c r="X17" s="485"/>
      <c r="Y17" s="485"/>
      <c r="Z17" s="485"/>
    </row>
    <row r="18" spans="2:26" x14ac:dyDescent="0.25">
      <c r="M18" s="29"/>
      <c r="N18" s="29"/>
      <c r="O18" s="29"/>
      <c r="P18" s="29"/>
      <c r="Q18" s="29"/>
      <c r="R18" s="29"/>
      <c r="S18" s="29"/>
      <c r="T18" s="29"/>
      <c r="U18" s="29"/>
      <c r="V18" s="29"/>
    </row>
    <row r="19" spans="2:26" x14ac:dyDescent="0.25">
      <c r="M19" s="29"/>
      <c r="N19" s="29"/>
      <c r="O19" s="29"/>
      <c r="P19" s="29"/>
      <c r="Q19" s="29"/>
      <c r="R19" s="29"/>
      <c r="S19" s="29"/>
      <c r="T19" s="29"/>
      <c r="U19" s="29"/>
      <c r="V19" s="29"/>
    </row>
    <row r="20" spans="2:26" x14ac:dyDescent="0.25">
      <c r="M20" s="29"/>
      <c r="N20" s="29"/>
      <c r="O20" s="29"/>
      <c r="P20" s="29"/>
      <c r="Q20" s="29"/>
      <c r="R20" s="29"/>
      <c r="S20" s="29"/>
      <c r="T20" s="29"/>
      <c r="U20" s="29"/>
      <c r="V20" s="29"/>
    </row>
    <row r="21" spans="2:26" x14ac:dyDescent="0.25">
      <c r="M21" s="29"/>
      <c r="N21" s="29"/>
      <c r="O21" s="29"/>
      <c r="P21" s="29"/>
      <c r="Q21" s="29"/>
      <c r="R21" s="29"/>
      <c r="S21" s="29"/>
      <c r="T21" s="29"/>
      <c r="U21" s="29"/>
      <c r="V21" s="29"/>
    </row>
    <row r="22" spans="2:26" x14ac:dyDescent="0.25">
      <c r="M22" s="487" t="s">
        <v>1300</v>
      </c>
      <c r="N22" s="487"/>
      <c r="O22" s="487"/>
      <c r="P22" s="487"/>
      <c r="Q22" s="487"/>
      <c r="R22" s="487"/>
      <c r="S22" s="487"/>
      <c r="T22" s="487"/>
      <c r="U22" s="487"/>
      <c r="V22" s="487"/>
      <c r="W22" s="487"/>
      <c r="X22" s="487"/>
      <c r="Y22" s="487"/>
      <c r="Z22" s="487"/>
    </row>
    <row r="23" spans="2:26" x14ac:dyDescent="0.25">
      <c r="M23" s="487"/>
      <c r="N23" s="487"/>
      <c r="O23" s="487"/>
      <c r="P23" s="487"/>
      <c r="Q23" s="487"/>
      <c r="R23" s="487"/>
      <c r="S23" s="487"/>
      <c r="T23" s="487"/>
      <c r="U23" s="487"/>
      <c r="V23" s="487"/>
      <c r="W23" s="487"/>
      <c r="X23" s="487"/>
      <c r="Y23" s="487"/>
      <c r="Z23" s="487"/>
    </row>
    <row r="24" spans="2:26" x14ac:dyDescent="0.25">
      <c r="M24" s="487"/>
      <c r="N24" s="487"/>
      <c r="O24" s="487"/>
      <c r="P24" s="487"/>
      <c r="Q24" s="487"/>
      <c r="R24" s="487"/>
      <c r="S24" s="487"/>
      <c r="T24" s="487"/>
      <c r="U24" s="487"/>
      <c r="V24" s="487"/>
      <c r="W24" s="487"/>
      <c r="X24" s="487"/>
      <c r="Y24" s="487"/>
      <c r="Z24" s="487"/>
    </row>
    <row r="25" spans="2:26" x14ac:dyDescent="0.25">
      <c r="M25" s="487"/>
      <c r="N25" s="487"/>
      <c r="O25" s="487"/>
      <c r="P25" s="487"/>
      <c r="Q25" s="487"/>
      <c r="R25" s="487"/>
      <c r="S25" s="487"/>
      <c r="T25" s="487"/>
      <c r="U25" s="487"/>
      <c r="V25" s="487"/>
      <c r="W25" s="487"/>
      <c r="X25" s="487"/>
      <c r="Y25" s="487"/>
      <c r="Z25" s="487"/>
    </row>
    <row r="26" spans="2:26" x14ac:dyDescent="0.25">
      <c r="B26" s="89" t="s">
        <v>1289</v>
      </c>
      <c r="C26" s="89"/>
      <c r="D26" s="26" t="s">
        <v>1030</v>
      </c>
      <c r="E26" s="26">
        <v>88</v>
      </c>
      <c r="F26" s="152" t="s">
        <v>639</v>
      </c>
      <c r="G26" s="26" t="s">
        <v>1290</v>
      </c>
      <c r="H26" s="26">
        <v>10</v>
      </c>
      <c r="M26" s="487"/>
      <c r="N26" s="487"/>
      <c r="O26" s="487"/>
      <c r="P26" s="487"/>
      <c r="Q26" s="487"/>
      <c r="R26" s="487"/>
      <c r="S26" s="487"/>
      <c r="T26" s="487"/>
      <c r="U26" s="487"/>
      <c r="V26" s="487"/>
      <c r="W26" s="487"/>
      <c r="X26" s="487"/>
      <c r="Y26" s="487"/>
      <c r="Z26" s="487"/>
    </row>
    <row r="27" spans="2:26" x14ac:dyDescent="0.25">
      <c r="M27" s="487"/>
      <c r="N27" s="487"/>
      <c r="O27" s="487"/>
      <c r="P27" s="487"/>
      <c r="Q27" s="487"/>
      <c r="R27" s="487"/>
      <c r="S27" s="487"/>
      <c r="T27" s="487"/>
      <c r="U27" s="487"/>
      <c r="V27" s="487"/>
      <c r="W27" s="487"/>
      <c r="X27" s="487"/>
      <c r="Y27" s="487"/>
      <c r="Z27" s="487"/>
    </row>
    <row r="28" spans="2:26" x14ac:dyDescent="0.25">
      <c r="M28" s="487"/>
      <c r="N28" s="487"/>
      <c r="O28" s="487"/>
      <c r="P28" s="487"/>
      <c r="Q28" s="487"/>
      <c r="R28" s="487"/>
      <c r="S28" s="487"/>
      <c r="T28" s="487"/>
      <c r="U28" s="487"/>
      <c r="V28" s="487"/>
      <c r="W28" s="487"/>
      <c r="X28" s="487"/>
      <c r="Y28" s="487"/>
      <c r="Z28" s="487"/>
    </row>
    <row r="29" spans="2:26" x14ac:dyDescent="0.25">
      <c r="B29" t="s">
        <v>1291</v>
      </c>
      <c r="M29" s="487"/>
      <c r="N29" s="487"/>
      <c r="O29" s="487"/>
      <c r="P29" s="487"/>
      <c r="Q29" s="487"/>
      <c r="R29" s="487"/>
      <c r="S29" s="487"/>
      <c r="T29" s="487"/>
      <c r="U29" s="487"/>
      <c r="V29" s="487"/>
      <c r="W29" s="487"/>
      <c r="X29" s="487"/>
      <c r="Y29" s="487"/>
      <c r="Z29" s="487"/>
    </row>
    <row r="32" spans="2:26" ht="15" customHeight="1" x14ac:dyDescent="0.25">
      <c r="B32" s="438" t="s">
        <v>1298</v>
      </c>
      <c r="C32" s="483"/>
      <c r="D32" s="150" t="s">
        <v>1293</v>
      </c>
      <c r="E32" s="486" t="s">
        <v>1292</v>
      </c>
      <c r="F32" s="486"/>
      <c r="G32" s="486"/>
      <c r="H32" s="486"/>
      <c r="I32" s="486"/>
      <c r="J32" s="150" t="s">
        <v>1032</v>
      </c>
      <c r="M32" s="485" t="s">
        <v>1410</v>
      </c>
      <c r="N32" s="485"/>
      <c r="O32" s="485"/>
      <c r="P32" s="485"/>
      <c r="Q32" s="485"/>
      <c r="R32" s="485"/>
      <c r="S32" s="485"/>
      <c r="T32" s="485"/>
      <c r="U32" s="485"/>
      <c r="V32" s="485"/>
      <c r="W32" s="485"/>
      <c r="X32" s="485"/>
      <c r="Y32" s="485"/>
      <c r="Z32" s="485"/>
    </row>
    <row r="33" spans="3:26" x14ac:dyDescent="0.25">
      <c r="D33" s="151" t="s">
        <v>1295</v>
      </c>
      <c r="E33" s="486" t="s">
        <v>1294</v>
      </c>
      <c r="F33" s="486"/>
      <c r="G33" s="486"/>
      <c r="H33" s="486"/>
      <c r="I33" s="486"/>
      <c r="J33" s="150">
        <v>4</v>
      </c>
      <c r="M33" s="485"/>
      <c r="N33" s="485"/>
      <c r="O33" s="485"/>
      <c r="P33" s="485"/>
      <c r="Q33" s="485"/>
      <c r="R33" s="485"/>
      <c r="S33" s="485"/>
      <c r="T33" s="485"/>
      <c r="U33" s="485"/>
      <c r="V33" s="485"/>
      <c r="W33" s="485"/>
      <c r="X33" s="485"/>
      <c r="Y33" s="485"/>
      <c r="Z33" s="485"/>
    </row>
    <row r="34" spans="3:26" x14ac:dyDescent="0.25">
      <c r="D34" s="150" t="s">
        <v>1296</v>
      </c>
      <c r="E34" s="486" t="s">
        <v>1297</v>
      </c>
      <c r="F34" s="486"/>
      <c r="G34" s="486"/>
      <c r="H34" s="486"/>
      <c r="I34" s="486"/>
      <c r="J34" s="150">
        <v>8</v>
      </c>
      <c r="M34" s="485"/>
      <c r="N34" s="485"/>
      <c r="O34" s="485"/>
      <c r="P34" s="485"/>
      <c r="Q34" s="485"/>
      <c r="R34" s="485"/>
      <c r="S34" s="485"/>
      <c r="T34" s="485"/>
      <c r="U34" s="485"/>
      <c r="V34" s="485"/>
      <c r="W34" s="485"/>
      <c r="X34" s="485"/>
      <c r="Y34" s="485"/>
      <c r="Z34" s="485"/>
    </row>
    <row r="35" spans="3:26" x14ac:dyDescent="0.25">
      <c r="M35" s="485"/>
      <c r="N35" s="485"/>
      <c r="O35" s="485"/>
      <c r="P35" s="485"/>
      <c r="Q35" s="485"/>
      <c r="R35" s="485"/>
      <c r="S35" s="485"/>
      <c r="T35" s="485"/>
      <c r="U35" s="485"/>
      <c r="V35" s="485"/>
      <c r="W35" s="485"/>
      <c r="X35" s="485"/>
      <c r="Y35" s="485"/>
      <c r="Z35" s="485"/>
    </row>
    <row r="36" spans="3:26" x14ac:dyDescent="0.25">
      <c r="M36" s="485"/>
      <c r="N36" s="485"/>
      <c r="O36" s="485"/>
      <c r="P36" s="485"/>
      <c r="Q36" s="485"/>
      <c r="R36" s="485"/>
      <c r="S36" s="485"/>
      <c r="T36" s="485"/>
      <c r="U36" s="485"/>
      <c r="V36" s="485"/>
      <c r="W36" s="485"/>
      <c r="X36" s="485"/>
      <c r="Y36" s="485"/>
      <c r="Z36" s="485"/>
    </row>
    <row r="37" spans="3:26" x14ac:dyDescent="0.25">
      <c r="M37" s="485"/>
      <c r="N37" s="485"/>
      <c r="O37" s="485"/>
      <c r="P37" s="485"/>
      <c r="Q37" s="485"/>
      <c r="R37" s="485"/>
      <c r="S37" s="485"/>
      <c r="T37" s="485"/>
      <c r="U37" s="485"/>
      <c r="V37" s="485"/>
      <c r="W37" s="485"/>
      <c r="X37" s="485"/>
      <c r="Y37" s="485"/>
      <c r="Z37" s="485"/>
    </row>
    <row r="38" spans="3:26" x14ac:dyDescent="0.25">
      <c r="M38" s="485"/>
      <c r="N38" s="485"/>
      <c r="O38" s="485"/>
      <c r="P38" s="485"/>
      <c r="Q38" s="485"/>
      <c r="R38" s="485"/>
      <c r="S38" s="485"/>
      <c r="T38" s="485"/>
      <c r="U38" s="485"/>
      <c r="V38" s="485"/>
      <c r="W38" s="485"/>
      <c r="X38" s="485"/>
      <c r="Y38" s="485"/>
      <c r="Z38" s="485"/>
    </row>
    <row r="39" spans="3:26" x14ac:dyDescent="0.25">
      <c r="M39" s="485"/>
      <c r="N39" s="485"/>
      <c r="O39" s="485"/>
      <c r="P39" s="485"/>
      <c r="Q39" s="485"/>
      <c r="R39" s="485"/>
      <c r="S39" s="485"/>
      <c r="T39" s="485"/>
      <c r="U39" s="485"/>
      <c r="V39" s="485"/>
      <c r="W39" s="485"/>
      <c r="X39" s="485"/>
      <c r="Y39" s="485"/>
      <c r="Z39" s="485"/>
    </row>
    <row r="40" spans="3:26" x14ac:dyDescent="0.25">
      <c r="M40" s="485"/>
      <c r="N40" s="485"/>
      <c r="O40" s="485"/>
      <c r="P40" s="485"/>
      <c r="Q40" s="485"/>
      <c r="R40" s="485"/>
      <c r="S40" s="485"/>
      <c r="T40" s="485"/>
      <c r="U40" s="485"/>
      <c r="V40" s="485"/>
      <c r="W40" s="485"/>
      <c r="X40" s="485"/>
      <c r="Y40" s="485"/>
      <c r="Z40" s="485"/>
    </row>
    <row r="43" spans="3:26" x14ac:dyDescent="0.25">
      <c r="C43" t="s">
        <v>1301</v>
      </c>
      <c r="S43" t="s">
        <v>1311</v>
      </c>
    </row>
    <row r="45" spans="3:26" x14ac:dyDescent="0.25">
      <c r="C45" t="s">
        <v>1056</v>
      </c>
      <c r="K45" t="s">
        <v>1056</v>
      </c>
      <c r="S45" t="s">
        <v>1312</v>
      </c>
    </row>
    <row r="46" spans="3:26" x14ac:dyDescent="0.25">
      <c r="C46" t="s">
        <v>1055</v>
      </c>
      <c r="K46" t="s">
        <v>1055</v>
      </c>
    </row>
    <row r="47" spans="3:26" x14ac:dyDescent="0.25">
      <c r="C47" t="s">
        <v>1302</v>
      </c>
      <c r="K47" t="s">
        <v>1308</v>
      </c>
    </row>
    <row r="48" spans="3:26" x14ac:dyDescent="0.25">
      <c r="C48" t="s">
        <v>1303</v>
      </c>
      <c r="K48" t="s">
        <v>1303</v>
      </c>
    </row>
    <row r="50" spans="3:11" x14ac:dyDescent="0.25">
      <c r="C50" t="s">
        <v>569</v>
      </c>
      <c r="K50" t="s">
        <v>569</v>
      </c>
    </row>
    <row r="51" spans="3:11" x14ac:dyDescent="0.25">
      <c r="C51" t="s">
        <v>570</v>
      </c>
      <c r="K51" t="s">
        <v>570</v>
      </c>
    </row>
    <row r="52" spans="3:11" x14ac:dyDescent="0.25">
      <c r="C52" t="s">
        <v>571</v>
      </c>
      <c r="K52" t="s">
        <v>571</v>
      </c>
    </row>
    <row r="53" spans="3:11" x14ac:dyDescent="0.25">
      <c r="C53" t="s">
        <v>570</v>
      </c>
      <c r="K53" t="s">
        <v>570</v>
      </c>
    </row>
    <row r="54" spans="3:11" x14ac:dyDescent="0.25">
      <c r="C54" t="s">
        <v>1304</v>
      </c>
      <c r="K54" t="s">
        <v>1309</v>
      </c>
    </row>
    <row r="55" spans="3:11" x14ac:dyDescent="0.25">
      <c r="C55" t="s">
        <v>1305</v>
      </c>
      <c r="K55" t="s">
        <v>1305</v>
      </c>
    </row>
    <row r="56" spans="3:11" x14ac:dyDescent="0.25">
      <c r="C56" t="s">
        <v>1306</v>
      </c>
      <c r="K56" t="s">
        <v>1306</v>
      </c>
    </row>
    <row r="57" spans="3:11" x14ac:dyDescent="0.25">
      <c r="C57" t="s">
        <v>1307</v>
      </c>
      <c r="K57" t="s">
        <v>1310</v>
      </c>
    </row>
    <row r="59" spans="3:11" x14ac:dyDescent="0.25">
      <c r="K59" s="161" t="s">
        <v>1425</v>
      </c>
    </row>
    <row r="60" spans="3:11" x14ac:dyDescent="0.25">
      <c r="K60" t="s">
        <v>1426</v>
      </c>
    </row>
    <row r="61" spans="3:11" x14ac:dyDescent="0.25">
      <c r="C61" t="s">
        <v>1411</v>
      </c>
    </row>
    <row r="62" spans="3:11" x14ac:dyDescent="0.25">
      <c r="C62" t="s">
        <v>1412</v>
      </c>
    </row>
    <row r="66" spans="3:11" x14ac:dyDescent="0.25">
      <c r="C66" t="s">
        <v>1413</v>
      </c>
      <c r="K66" t="s">
        <v>1413</v>
      </c>
    </row>
    <row r="67" spans="3:11" x14ac:dyDescent="0.25">
      <c r="C67" t="s">
        <v>1414</v>
      </c>
      <c r="K67" t="s">
        <v>1414</v>
      </c>
    </row>
    <row r="68" spans="3:11" x14ac:dyDescent="0.25">
      <c r="C68" t="s">
        <v>1415</v>
      </c>
      <c r="K68" t="s">
        <v>1415</v>
      </c>
    </row>
    <row r="69" spans="3:11" x14ac:dyDescent="0.25">
      <c r="C69" t="s">
        <v>1416</v>
      </c>
      <c r="K69" t="s">
        <v>1421</v>
      </c>
    </row>
    <row r="70" spans="3:11" x14ac:dyDescent="0.25">
      <c r="C70" t="s">
        <v>1417</v>
      </c>
      <c r="K70" t="s">
        <v>1417</v>
      </c>
    </row>
    <row r="71" spans="3:11" x14ac:dyDescent="0.25">
      <c r="C71" t="s">
        <v>1418</v>
      </c>
      <c r="K71" t="s">
        <v>1422</v>
      </c>
    </row>
    <row r="72" spans="3:11" x14ac:dyDescent="0.25">
      <c r="C72" t="s">
        <v>1419</v>
      </c>
      <c r="K72" t="s">
        <v>1423</v>
      </c>
    </row>
    <row r="73" spans="3:11" x14ac:dyDescent="0.25">
      <c r="C73" t="s">
        <v>1420</v>
      </c>
      <c r="K73" t="s">
        <v>1424</v>
      </c>
    </row>
    <row r="75" spans="3:11" x14ac:dyDescent="0.25">
      <c r="K75" t="s">
        <v>1428</v>
      </c>
    </row>
    <row r="76" spans="3:11" x14ac:dyDescent="0.25">
      <c r="C76" t="s">
        <v>1427</v>
      </c>
      <c r="K76" t="s">
        <v>1429</v>
      </c>
    </row>
    <row r="77" spans="3:11" x14ac:dyDescent="0.25">
      <c r="C77" t="s">
        <v>1428</v>
      </c>
      <c r="K77" t="s">
        <v>1436</v>
      </c>
    </row>
    <row r="78" spans="3:11" x14ac:dyDescent="0.25">
      <c r="C78" t="s">
        <v>1429</v>
      </c>
      <c r="K78" t="s">
        <v>1437</v>
      </c>
    </row>
    <row r="79" spans="3:11" x14ac:dyDescent="0.25">
      <c r="C79" t="s">
        <v>1430</v>
      </c>
      <c r="K79" t="s">
        <v>1438</v>
      </c>
    </row>
    <row r="80" spans="3:11" x14ac:dyDescent="0.25">
      <c r="C80" t="s">
        <v>1431</v>
      </c>
      <c r="K80" t="s">
        <v>1439</v>
      </c>
    </row>
    <row r="81" spans="3:11" x14ac:dyDescent="0.25">
      <c r="C81" t="s">
        <v>1432</v>
      </c>
      <c r="K81" t="s">
        <v>1440</v>
      </c>
    </row>
    <row r="82" spans="3:11" x14ac:dyDescent="0.25">
      <c r="C82" t="s">
        <v>1433</v>
      </c>
      <c r="K82" t="s">
        <v>1441</v>
      </c>
    </row>
    <row r="83" spans="3:11" x14ac:dyDescent="0.25">
      <c r="C83" t="s">
        <v>1434</v>
      </c>
    </row>
    <row r="84" spans="3:11" x14ac:dyDescent="0.25">
      <c r="C84" t="s">
        <v>1435</v>
      </c>
    </row>
    <row r="88" spans="3:11" x14ac:dyDescent="0.25">
      <c r="C88" t="s">
        <v>1442</v>
      </c>
    </row>
    <row r="92" spans="3:11" x14ac:dyDescent="0.25">
      <c r="C92" t="s">
        <v>1443</v>
      </c>
    </row>
    <row r="93" spans="3:11" x14ac:dyDescent="0.25">
      <c r="C93" t="s">
        <v>1443</v>
      </c>
    </row>
    <row r="101" spans="3:22" x14ac:dyDescent="0.25">
      <c r="D101" t="s">
        <v>3541</v>
      </c>
    </row>
    <row r="103" spans="3:22" x14ac:dyDescent="0.25">
      <c r="E103">
        <v>16</v>
      </c>
      <c r="J103">
        <v>16</v>
      </c>
      <c r="O103">
        <v>12</v>
      </c>
    </row>
    <row r="104" spans="3:22" x14ac:dyDescent="0.25">
      <c r="C104" t="s">
        <v>3545</v>
      </c>
      <c r="D104" t="s">
        <v>3541</v>
      </c>
      <c r="I104" t="s">
        <v>58</v>
      </c>
      <c r="J104" t="s">
        <v>3542</v>
      </c>
      <c r="N104" t="s">
        <v>2552</v>
      </c>
      <c r="O104" t="s">
        <v>3539</v>
      </c>
      <c r="S104" s="469" t="s">
        <v>3546</v>
      </c>
      <c r="T104" s="469"/>
      <c r="U104" s="469"/>
      <c r="V104" s="469"/>
    </row>
    <row r="105" spans="3:22" x14ac:dyDescent="0.25">
      <c r="S105" s="469"/>
      <c r="T105" s="469"/>
      <c r="U105" s="469"/>
      <c r="V105" s="469"/>
    </row>
    <row r="106" spans="3:22" x14ac:dyDescent="0.25">
      <c r="C106" t="s">
        <v>3544</v>
      </c>
      <c r="D106" t="s">
        <v>1312</v>
      </c>
      <c r="I106" t="s">
        <v>1654</v>
      </c>
      <c r="J106" t="s">
        <v>3543</v>
      </c>
      <c r="O106" t="s">
        <v>3540</v>
      </c>
      <c r="S106" s="469"/>
      <c r="T106" s="469"/>
      <c r="U106" s="469"/>
      <c r="V106" s="469"/>
    </row>
  </sheetData>
  <mergeCells count="13">
    <mergeCell ref="B32:C32"/>
    <mergeCell ref="M5:X6"/>
    <mergeCell ref="M12:X12"/>
    <mergeCell ref="M16:Z17"/>
    <mergeCell ref="S104:V106"/>
    <mergeCell ref="E32:I32"/>
    <mergeCell ref="E33:I33"/>
    <mergeCell ref="E34:I34"/>
    <mergeCell ref="M22:Z29"/>
    <mergeCell ref="M32:Z40"/>
    <mergeCell ref="M8:V8"/>
    <mergeCell ref="M10:W10"/>
    <mergeCell ref="M14:Y14"/>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dimension ref="B5:AA17"/>
  <sheetViews>
    <sheetView zoomScale="70" zoomScaleNormal="70" workbookViewId="0">
      <selection activeCell="W10" sqref="W10"/>
    </sheetView>
  </sheetViews>
  <sheetFormatPr defaultRowHeight="15" x14ac:dyDescent="0.25"/>
  <sheetData>
    <row r="5" spans="2:27" ht="15" customHeight="1" x14ac:dyDescent="0.25">
      <c r="P5" s="484" t="s">
        <v>1320</v>
      </c>
      <c r="Q5" s="484"/>
      <c r="R5" s="484"/>
      <c r="Y5" s="484" t="s">
        <v>1405</v>
      </c>
      <c r="Z5" s="484"/>
      <c r="AA5" s="484"/>
    </row>
    <row r="6" spans="2:27" x14ac:dyDescent="0.25">
      <c r="K6" t="s">
        <v>1056</v>
      </c>
      <c r="P6" s="484"/>
      <c r="Q6" s="484"/>
      <c r="R6" s="484"/>
      <c r="T6" t="s">
        <v>1056</v>
      </c>
      <c r="Y6" s="484"/>
      <c r="Z6" s="484"/>
      <c r="AA6" s="484"/>
    </row>
    <row r="7" spans="2:27" x14ac:dyDescent="0.25">
      <c r="B7" s="466" t="s">
        <v>1316</v>
      </c>
      <c r="C7" s="466"/>
      <c r="D7" s="156" t="s">
        <v>1030</v>
      </c>
      <c r="E7" s="156">
        <v>28</v>
      </c>
      <c r="F7" s="157" t="s">
        <v>639</v>
      </c>
      <c r="G7" s="157" t="s">
        <v>264</v>
      </c>
      <c r="H7" s="157" t="s">
        <v>237</v>
      </c>
      <c r="K7" t="s">
        <v>1313</v>
      </c>
      <c r="P7" s="484"/>
      <c r="Q7" s="484"/>
      <c r="R7" s="484"/>
      <c r="T7" t="s">
        <v>1055</v>
      </c>
      <c r="Y7" s="484"/>
      <c r="Z7" s="484"/>
      <c r="AA7" s="484"/>
    </row>
    <row r="8" spans="2:27" x14ac:dyDescent="0.25">
      <c r="P8" s="484"/>
      <c r="Q8" s="484"/>
      <c r="R8" s="484"/>
      <c r="T8" t="s">
        <v>1313</v>
      </c>
      <c r="Y8" s="484"/>
      <c r="Z8" s="484"/>
      <c r="AA8" s="484"/>
    </row>
    <row r="9" spans="2:27" x14ac:dyDescent="0.25">
      <c r="C9" s="154" t="s">
        <v>1293</v>
      </c>
      <c r="D9" s="486" t="s">
        <v>1318</v>
      </c>
      <c r="E9" s="486"/>
      <c r="F9" s="486"/>
      <c r="G9" s="154" t="s">
        <v>1317</v>
      </c>
      <c r="P9" s="484"/>
      <c r="Q9" s="484"/>
      <c r="R9" s="484"/>
      <c r="Y9" s="484"/>
      <c r="Z9" s="484"/>
      <c r="AA9" s="484"/>
    </row>
    <row r="10" spans="2:27" x14ac:dyDescent="0.25">
      <c r="C10" s="159">
        <v>42377</v>
      </c>
      <c r="D10" s="486" t="s">
        <v>198</v>
      </c>
      <c r="E10" s="486"/>
      <c r="F10" s="486"/>
      <c r="G10" s="154">
        <v>8</v>
      </c>
      <c r="K10" t="s">
        <v>1315</v>
      </c>
      <c r="P10" s="484"/>
      <c r="Q10" s="484"/>
      <c r="R10" s="484"/>
      <c r="T10" t="s">
        <v>1315</v>
      </c>
      <c r="Y10" s="484"/>
      <c r="Z10" s="484"/>
      <c r="AA10" s="484"/>
    </row>
    <row r="11" spans="2:27" x14ac:dyDescent="0.25">
      <c r="P11" s="484"/>
      <c r="Q11" s="484"/>
      <c r="R11" s="484"/>
      <c r="Y11" s="484"/>
      <c r="Z11" s="484"/>
      <c r="AA11" s="484"/>
    </row>
    <row r="12" spans="2:27" x14ac:dyDescent="0.25">
      <c r="K12" t="s">
        <v>569</v>
      </c>
      <c r="P12" s="484"/>
      <c r="Q12" s="484"/>
      <c r="R12" s="484"/>
      <c r="T12" t="s">
        <v>569</v>
      </c>
      <c r="Y12" s="484"/>
      <c r="Z12" s="484"/>
      <c r="AA12" s="484"/>
    </row>
    <row r="13" spans="2:27" x14ac:dyDescent="0.25">
      <c r="K13" t="s">
        <v>570</v>
      </c>
      <c r="P13" s="484"/>
      <c r="Q13" s="484"/>
      <c r="R13" s="484"/>
      <c r="T13" t="s">
        <v>570</v>
      </c>
      <c r="Y13" s="484"/>
      <c r="Z13" s="484"/>
      <c r="AA13" s="484"/>
    </row>
    <row r="14" spans="2:27" x14ac:dyDescent="0.25">
      <c r="K14" t="s">
        <v>1314</v>
      </c>
      <c r="P14" s="484"/>
      <c r="Q14" s="484"/>
      <c r="R14" s="484"/>
      <c r="T14" t="s">
        <v>571</v>
      </c>
      <c r="Y14" s="484"/>
      <c r="Z14" s="484"/>
      <c r="AA14" s="484"/>
    </row>
    <row r="15" spans="2:27" x14ac:dyDescent="0.25">
      <c r="B15" s="488" t="s">
        <v>1319</v>
      </c>
      <c r="C15" s="488"/>
      <c r="D15" s="488"/>
      <c r="E15" s="488"/>
      <c r="F15" s="488"/>
      <c r="G15" s="488"/>
      <c r="H15" s="488"/>
      <c r="I15" s="488"/>
      <c r="J15" s="488"/>
      <c r="K15" t="s">
        <v>1080</v>
      </c>
      <c r="P15" s="484"/>
      <c r="Q15" s="484"/>
      <c r="R15" s="484"/>
      <c r="T15" t="s">
        <v>570</v>
      </c>
      <c r="Y15" s="484"/>
      <c r="Z15" s="484"/>
      <c r="AA15" s="484"/>
    </row>
    <row r="16" spans="2:27" x14ac:dyDescent="0.25">
      <c r="P16" s="484"/>
      <c r="Q16" s="484"/>
      <c r="R16" s="484"/>
      <c r="T16" t="s">
        <v>1314</v>
      </c>
      <c r="Y16" s="484"/>
      <c r="Z16" s="484"/>
      <c r="AA16" s="484"/>
    </row>
    <row r="17" spans="20:20" x14ac:dyDescent="0.25">
      <c r="T17" t="s">
        <v>1080</v>
      </c>
    </row>
  </sheetData>
  <mergeCells count="6">
    <mergeCell ref="Y5:AA16"/>
    <mergeCell ref="B7:C7"/>
    <mergeCell ref="D9:F9"/>
    <mergeCell ref="B15:J15"/>
    <mergeCell ref="P5:R16"/>
    <mergeCell ref="D10:F10"/>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dimension ref="B2:Q28"/>
  <sheetViews>
    <sheetView zoomScale="60" zoomScaleNormal="60" workbookViewId="0">
      <selection activeCell="G23" sqref="G23"/>
    </sheetView>
  </sheetViews>
  <sheetFormatPr defaultRowHeight="15" x14ac:dyDescent="0.25"/>
  <cols>
    <col min="2" max="2" width="11.28515625" customWidth="1"/>
  </cols>
  <sheetData>
    <row r="2" spans="2:17" x14ac:dyDescent="0.25">
      <c r="B2" s="3" t="s">
        <v>1322</v>
      </c>
      <c r="C2" s="156" t="s">
        <v>1030</v>
      </c>
      <c r="D2" s="156">
        <v>26</v>
      </c>
      <c r="E2" s="157" t="s">
        <v>639</v>
      </c>
      <c r="F2" s="157" t="s">
        <v>264</v>
      </c>
      <c r="G2" s="157" t="s">
        <v>237</v>
      </c>
      <c r="H2" s="489" t="s">
        <v>1321</v>
      </c>
      <c r="I2" s="489"/>
      <c r="K2" s="472" t="s">
        <v>1323</v>
      </c>
      <c r="L2" s="490"/>
      <c r="M2" s="154" t="s">
        <v>1293</v>
      </c>
      <c r="N2" s="486" t="s">
        <v>1318</v>
      </c>
      <c r="O2" s="486"/>
      <c r="P2" s="486"/>
      <c r="Q2" s="154" t="s">
        <v>1317</v>
      </c>
    </row>
    <row r="3" spans="2:17" x14ac:dyDescent="0.25">
      <c r="M3" s="159" t="s">
        <v>1324</v>
      </c>
      <c r="N3" s="486" t="s">
        <v>198</v>
      </c>
      <c r="O3" s="486"/>
      <c r="P3" s="486"/>
      <c r="Q3" s="154">
        <v>8</v>
      </c>
    </row>
    <row r="7" spans="2:17" x14ac:dyDescent="0.25">
      <c r="B7" s="484" t="s">
        <v>1397</v>
      </c>
      <c r="C7" s="484"/>
      <c r="D7" s="484"/>
      <c r="E7" s="484"/>
      <c r="F7" s="484"/>
      <c r="G7" s="484"/>
    </row>
    <row r="8" spans="2:17" x14ac:dyDescent="0.25">
      <c r="B8" s="484"/>
      <c r="C8" s="484"/>
      <c r="D8" s="484"/>
      <c r="E8" s="484"/>
      <c r="F8" s="484"/>
      <c r="G8" s="484"/>
    </row>
    <row r="9" spans="2:17" x14ac:dyDescent="0.25">
      <c r="B9" s="484"/>
      <c r="C9" s="484"/>
      <c r="D9" s="484"/>
      <c r="E9" s="484"/>
      <c r="F9" s="484"/>
      <c r="G9" s="484"/>
    </row>
    <row r="13" spans="2:17" x14ac:dyDescent="0.25">
      <c r="B13" t="s">
        <v>1342</v>
      </c>
    </row>
    <row r="14" spans="2:17" x14ac:dyDescent="0.25">
      <c r="B14" t="s">
        <v>1056</v>
      </c>
    </row>
    <row r="15" spans="2:17" x14ac:dyDescent="0.25">
      <c r="B15" t="s">
        <v>1200</v>
      </c>
    </row>
    <row r="16" spans="2:17" x14ac:dyDescent="0.25">
      <c r="B16" t="s">
        <v>1343</v>
      </c>
    </row>
    <row r="17" spans="2:2" x14ac:dyDescent="0.25">
      <c r="B17" t="s">
        <v>1372</v>
      </c>
    </row>
    <row r="19" spans="2:2" x14ac:dyDescent="0.25">
      <c r="B19" t="s">
        <v>1345</v>
      </c>
    </row>
    <row r="20" spans="2:2" x14ac:dyDescent="0.25">
      <c r="B20" t="s">
        <v>1080</v>
      </c>
    </row>
    <row r="21" spans="2:2" x14ac:dyDescent="0.25">
      <c r="B21" t="s">
        <v>569</v>
      </c>
    </row>
    <row r="22" spans="2:2" x14ac:dyDescent="0.25">
      <c r="B22" t="s">
        <v>570</v>
      </c>
    </row>
    <row r="23" spans="2:2" x14ac:dyDescent="0.25">
      <c r="B23" t="s">
        <v>611</v>
      </c>
    </row>
    <row r="24" spans="2:2" x14ac:dyDescent="0.25">
      <c r="B24" t="s">
        <v>570</v>
      </c>
    </row>
    <row r="25" spans="2:2" x14ac:dyDescent="0.25">
      <c r="B25" t="s">
        <v>616</v>
      </c>
    </row>
    <row r="26" spans="2:2" x14ac:dyDescent="0.25">
      <c r="B26" t="s">
        <v>573</v>
      </c>
    </row>
    <row r="27" spans="2:2" x14ac:dyDescent="0.25">
      <c r="B27" t="s">
        <v>1373</v>
      </c>
    </row>
    <row r="28" spans="2:2" x14ac:dyDescent="0.25">
      <c r="B28" t="s">
        <v>1080</v>
      </c>
    </row>
  </sheetData>
  <mergeCells count="5">
    <mergeCell ref="B7:G9"/>
    <mergeCell ref="H2:I2"/>
    <mergeCell ref="N2:P2"/>
    <mergeCell ref="N3:P3"/>
    <mergeCell ref="K2:L2"/>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dimension ref="C8:AC44"/>
  <sheetViews>
    <sheetView topLeftCell="A13" zoomScale="70" zoomScaleNormal="70" workbookViewId="0">
      <selection activeCell="K12" sqref="K12"/>
    </sheetView>
  </sheetViews>
  <sheetFormatPr defaultRowHeight="15" x14ac:dyDescent="0.25"/>
  <sheetData>
    <row r="8" spans="3:18" x14ac:dyDescent="0.25">
      <c r="C8" s="466" t="s">
        <v>1398</v>
      </c>
      <c r="D8" s="466"/>
      <c r="E8" s="466"/>
      <c r="G8" s="156" t="s">
        <v>1030</v>
      </c>
      <c r="H8" s="156">
        <v>24</v>
      </c>
      <c r="I8" s="157" t="s">
        <v>639</v>
      </c>
      <c r="J8" s="491" t="s">
        <v>1398</v>
      </c>
      <c r="K8" s="491"/>
      <c r="L8" s="156">
        <v>10</v>
      </c>
      <c r="N8" t="s">
        <v>1400</v>
      </c>
    </row>
    <row r="10" spans="3:18" x14ac:dyDescent="0.25">
      <c r="D10" t="s">
        <v>1399</v>
      </c>
      <c r="N10" s="154" t="s">
        <v>1389</v>
      </c>
      <c r="O10" s="486" t="s">
        <v>1292</v>
      </c>
      <c r="P10" s="486"/>
      <c r="Q10" s="486"/>
      <c r="R10" s="154" t="s">
        <v>1032</v>
      </c>
    </row>
    <row r="11" spans="3:18" x14ac:dyDescent="0.25">
      <c r="N11" s="154" t="s">
        <v>1390</v>
      </c>
      <c r="O11" s="486" t="s">
        <v>1401</v>
      </c>
      <c r="P11" s="486"/>
      <c r="Q11" s="486"/>
      <c r="R11" s="154">
        <v>8</v>
      </c>
    </row>
    <row r="12" spans="3:18" x14ac:dyDescent="0.25">
      <c r="D12" s="83" t="s">
        <v>1402</v>
      </c>
      <c r="E12" s="153" t="s">
        <v>350</v>
      </c>
      <c r="F12" s="153" t="s">
        <v>1403</v>
      </c>
      <c r="N12" s="154" t="s">
        <v>1392</v>
      </c>
      <c r="O12" s="486" t="s">
        <v>1393</v>
      </c>
      <c r="P12" s="486"/>
      <c r="Q12" s="486"/>
      <c r="R12" s="154">
        <v>8</v>
      </c>
    </row>
    <row r="13" spans="3:18" x14ac:dyDescent="0.25">
      <c r="D13" s="83" t="s">
        <v>259</v>
      </c>
      <c r="E13" s="153" t="s">
        <v>350</v>
      </c>
      <c r="F13" s="153" t="s">
        <v>1404</v>
      </c>
    </row>
    <row r="18" spans="3:27" x14ac:dyDescent="0.25">
      <c r="C18" s="492" t="s">
        <v>1329</v>
      </c>
      <c r="D18" s="492"/>
      <c r="E18" s="492"/>
      <c r="F18" s="492"/>
    </row>
    <row r="19" spans="3:27" x14ac:dyDescent="0.25">
      <c r="C19" s="492"/>
      <c r="D19" s="492"/>
      <c r="E19" s="492"/>
      <c r="F19" s="492"/>
      <c r="Q19" s="488" t="s">
        <v>1334</v>
      </c>
      <c r="R19" s="488"/>
      <c r="S19" s="488"/>
      <c r="T19" s="488"/>
      <c r="X19" s="488" t="s">
        <v>1335</v>
      </c>
      <c r="Y19" s="488"/>
      <c r="Z19" s="488"/>
      <c r="AA19" s="488"/>
    </row>
    <row r="20" spans="3:27" x14ac:dyDescent="0.25">
      <c r="Q20" t="s">
        <v>1270</v>
      </c>
      <c r="X20" t="s">
        <v>1331</v>
      </c>
    </row>
    <row r="21" spans="3:27" x14ac:dyDescent="0.25">
      <c r="C21" t="s">
        <v>1056</v>
      </c>
      <c r="I21" t="s">
        <v>1056</v>
      </c>
      <c r="Q21" t="s">
        <v>1056</v>
      </c>
      <c r="X21" t="s">
        <v>1056</v>
      </c>
    </row>
    <row r="22" spans="3:27" x14ac:dyDescent="0.25">
      <c r="C22" t="s">
        <v>1055</v>
      </c>
      <c r="I22" t="s">
        <v>1055</v>
      </c>
      <c r="Q22" t="s">
        <v>1055</v>
      </c>
      <c r="X22" t="s">
        <v>1055</v>
      </c>
    </row>
    <row r="23" spans="3:27" x14ac:dyDescent="0.25">
      <c r="C23" t="s">
        <v>1313</v>
      </c>
      <c r="I23" t="s">
        <v>1326</v>
      </c>
      <c r="Q23" t="s">
        <v>1326</v>
      </c>
      <c r="X23" t="s">
        <v>1326</v>
      </c>
    </row>
    <row r="24" spans="3:27" x14ac:dyDescent="0.25">
      <c r="I24" t="s">
        <v>1327</v>
      </c>
      <c r="Q24" t="s">
        <v>1330</v>
      </c>
      <c r="X24" t="s">
        <v>1330</v>
      </c>
    </row>
    <row r="26" spans="3:27" x14ac:dyDescent="0.25">
      <c r="C26" t="s">
        <v>1315</v>
      </c>
    </row>
    <row r="27" spans="3:27" x14ac:dyDescent="0.25">
      <c r="I27" t="s">
        <v>569</v>
      </c>
      <c r="Q27" t="s">
        <v>1087</v>
      </c>
      <c r="X27" t="s">
        <v>1332</v>
      </c>
    </row>
    <row r="28" spans="3:27" x14ac:dyDescent="0.25">
      <c r="C28" t="s">
        <v>569</v>
      </c>
      <c r="I28" t="s">
        <v>570</v>
      </c>
      <c r="Q28" t="s">
        <v>1080</v>
      </c>
      <c r="X28" s="158" t="s">
        <v>1333</v>
      </c>
      <c r="Y28" s="158"/>
    </row>
    <row r="29" spans="3:27" x14ac:dyDescent="0.25">
      <c r="C29" t="s">
        <v>570</v>
      </c>
      <c r="I29" t="s">
        <v>571</v>
      </c>
      <c r="Q29" t="s">
        <v>569</v>
      </c>
      <c r="X29" t="s">
        <v>569</v>
      </c>
    </row>
    <row r="30" spans="3:27" x14ac:dyDescent="0.25">
      <c r="C30" t="s">
        <v>571</v>
      </c>
      <c r="I30" t="s">
        <v>570</v>
      </c>
      <c r="Q30" t="s">
        <v>570</v>
      </c>
      <c r="X30" t="s">
        <v>570</v>
      </c>
    </row>
    <row r="31" spans="3:27" x14ac:dyDescent="0.25">
      <c r="C31" t="s">
        <v>570</v>
      </c>
      <c r="I31" t="s">
        <v>576</v>
      </c>
      <c r="Q31" t="s">
        <v>571</v>
      </c>
      <c r="X31" t="s">
        <v>571</v>
      </c>
    </row>
    <row r="32" spans="3:27" x14ac:dyDescent="0.25">
      <c r="C32" t="s">
        <v>1314</v>
      </c>
      <c r="I32" t="s">
        <v>573</v>
      </c>
      <c r="Q32" t="s">
        <v>570</v>
      </c>
      <c r="X32" t="s">
        <v>570</v>
      </c>
    </row>
    <row r="33" spans="3:29" x14ac:dyDescent="0.25">
      <c r="C33" t="s">
        <v>1080</v>
      </c>
      <c r="I33" t="s">
        <v>1328</v>
      </c>
      <c r="Q33" t="s">
        <v>576</v>
      </c>
      <c r="X33" t="s">
        <v>576</v>
      </c>
    </row>
    <row r="34" spans="3:29" x14ac:dyDescent="0.25">
      <c r="I34" t="s">
        <v>1080</v>
      </c>
      <c r="Q34" t="s">
        <v>573</v>
      </c>
      <c r="X34" t="s">
        <v>573</v>
      </c>
    </row>
    <row r="35" spans="3:29" x14ac:dyDescent="0.25">
      <c r="Q35" t="s">
        <v>814</v>
      </c>
      <c r="X35" t="s">
        <v>814</v>
      </c>
    </row>
    <row r="36" spans="3:29" x14ac:dyDescent="0.25">
      <c r="Q36" t="s">
        <v>851</v>
      </c>
      <c r="X36" t="s">
        <v>851</v>
      </c>
    </row>
    <row r="42" spans="3:29" x14ac:dyDescent="0.25">
      <c r="D42" s="488" t="s">
        <v>1406</v>
      </c>
      <c r="E42" s="488"/>
      <c r="F42" s="97" t="s">
        <v>1407</v>
      </c>
      <c r="G42" s="97"/>
      <c r="H42" s="97"/>
      <c r="I42" s="97"/>
      <c r="J42" s="97"/>
      <c r="K42" s="97"/>
      <c r="L42" s="97"/>
      <c r="M42" s="97"/>
      <c r="N42" s="97"/>
      <c r="O42" s="97"/>
      <c r="P42" s="97"/>
      <c r="Q42" s="97"/>
      <c r="R42" s="97"/>
      <c r="S42" s="97"/>
      <c r="T42" s="97"/>
      <c r="U42" s="97"/>
      <c r="V42" s="97"/>
      <c r="W42" s="97"/>
      <c r="X42" s="97"/>
      <c r="Y42" s="97"/>
      <c r="Z42" s="97"/>
      <c r="AA42" s="97"/>
      <c r="AB42" s="97"/>
      <c r="AC42" s="97"/>
    </row>
    <row r="43" spans="3:29" x14ac:dyDescent="0.25">
      <c r="D43" s="97"/>
      <c r="E43" s="97"/>
      <c r="F43" s="97" t="s">
        <v>1408</v>
      </c>
      <c r="G43" s="97"/>
      <c r="H43" s="97"/>
      <c r="I43" s="97"/>
      <c r="J43" s="97"/>
      <c r="K43" s="97"/>
      <c r="L43" s="97"/>
      <c r="M43" s="97"/>
      <c r="N43" s="97"/>
      <c r="O43" s="97"/>
      <c r="P43" s="97"/>
      <c r="Q43" s="97"/>
      <c r="R43" s="97"/>
      <c r="S43" s="97"/>
      <c r="T43" s="97"/>
      <c r="U43" s="97"/>
      <c r="V43" s="97"/>
      <c r="W43" s="97"/>
      <c r="X43" s="97"/>
      <c r="Y43" s="97"/>
      <c r="Z43" s="97"/>
      <c r="AA43" s="97"/>
      <c r="AB43" s="97"/>
      <c r="AC43" s="97"/>
    </row>
    <row r="44" spans="3:29" x14ac:dyDescent="0.25">
      <c r="D44" s="97"/>
      <c r="E44" s="97"/>
      <c r="F44" s="97" t="s">
        <v>1409</v>
      </c>
      <c r="G44" s="97"/>
      <c r="H44" s="97"/>
      <c r="I44" s="97"/>
      <c r="J44" s="97"/>
      <c r="K44" s="97"/>
      <c r="L44" s="97"/>
      <c r="M44" s="97"/>
      <c r="N44" s="97"/>
      <c r="O44" s="97"/>
      <c r="P44" s="97"/>
      <c r="Q44" s="97"/>
      <c r="R44" s="97"/>
      <c r="S44" s="97"/>
      <c r="T44" s="97"/>
      <c r="U44" s="97"/>
      <c r="V44" s="97"/>
      <c r="W44" s="97"/>
      <c r="X44" s="97"/>
      <c r="Y44" s="97"/>
      <c r="Z44" s="97"/>
      <c r="AA44" s="97"/>
      <c r="AB44" s="97"/>
      <c r="AC44" s="97"/>
    </row>
  </sheetData>
  <mergeCells count="9">
    <mergeCell ref="D42:E42"/>
    <mergeCell ref="Q19:T19"/>
    <mergeCell ref="X19:AA19"/>
    <mergeCell ref="C8:E8"/>
    <mergeCell ref="J8:K8"/>
    <mergeCell ref="O10:Q10"/>
    <mergeCell ref="O11:Q11"/>
    <mergeCell ref="O12:Q12"/>
    <mergeCell ref="C18:F19"/>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dimension ref="B5:P19"/>
  <sheetViews>
    <sheetView zoomScale="90" zoomScaleNormal="90" workbookViewId="0">
      <selection activeCell="L16" sqref="L16"/>
    </sheetView>
  </sheetViews>
  <sheetFormatPr defaultRowHeight="15" x14ac:dyDescent="0.25"/>
  <sheetData>
    <row r="5" spans="2:16" x14ac:dyDescent="0.25">
      <c r="K5" t="s">
        <v>1394</v>
      </c>
    </row>
    <row r="6" spans="2:16" x14ac:dyDescent="0.25">
      <c r="C6" s="466" t="s">
        <v>1388</v>
      </c>
      <c r="D6" s="493"/>
      <c r="E6" s="156" t="s">
        <v>1030</v>
      </c>
      <c r="F6" s="156" t="s">
        <v>1386</v>
      </c>
      <c r="G6" s="157" t="s">
        <v>639</v>
      </c>
      <c r="H6" s="156" t="s">
        <v>1387</v>
      </c>
      <c r="I6" s="156">
        <v>10</v>
      </c>
      <c r="K6" s="154" t="s">
        <v>1389</v>
      </c>
      <c r="L6" s="486" t="s">
        <v>1292</v>
      </c>
      <c r="M6" s="486"/>
      <c r="N6" s="486"/>
      <c r="O6" s="486"/>
      <c r="P6" s="154" t="s">
        <v>1032</v>
      </c>
    </row>
    <row r="7" spans="2:16" x14ac:dyDescent="0.25">
      <c r="K7" s="154" t="s">
        <v>1390</v>
      </c>
      <c r="L7" s="486" t="s">
        <v>1391</v>
      </c>
      <c r="M7" s="486"/>
      <c r="N7" s="486"/>
      <c r="O7" s="486"/>
      <c r="P7" s="154">
        <v>8</v>
      </c>
    </row>
    <row r="8" spans="2:16" x14ac:dyDescent="0.25">
      <c r="K8" s="154" t="s">
        <v>1392</v>
      </c>
      <c r="L8" s="486" t="s">
        <v>1393</v>
      </c>
      <c r="M8" s="486"/>
      <c r="N8" s="486"/>
      <c r="O8" s="486"/>
      <c r="P8" s="154">
        <v>8</v>
      </c>
    </row>
    <row r="9" spans="2:16" x14ac:dyDescent="0.25">
      <c r="B9" s="494" t="s">
        <v>1395</v>
      </c>
      <c r="C9" s="494"/>
      <c r="D9" s="160" t="s">
        <v>639</v>
      </c>
      <c r="E9" s="32" t="s">
        <v>350</v>
      </c>
      <c r="F9" s="32" t="s">
        <v>198</v>
      </c>
    </row>
    <row r="10" spans="2:16" x14ac:dyDescent="0.25">
      <c r="D10" s="160" t="s">
        <v>259</v>
      </c>
      <c r="E10" s="32" t="s">
        <v>350</v>
      </c>
      <c r="F10" s="32" t="s">
        <v>205</v>
      </c>
    </row>
    <row r="14" spans="2:16" x14ac:dyDescent="0.25">
      <c r="D14" t="s">
        <v>1336</v>
      </c>
    </row>
    <row r="16" spans="2:16" x14ac:dyDescent="0.25">
      <c r="D16" t="s">
        <v>1325</v>
      </c>
    </row>
    <row r="18" spans="4:15" x14ac:dyDescent="0.25">
      <c r="D18" t="s">
        <v>1337</v>
      </c>
      <c r="O18" t="s">
        <v>1396</v>
      </c>
    </row>
    <row r="19" spans="4:15" x14ac:dyDescent="0.25">
      <c r="D19" t="s">
        <v>1080</v>
      </c>
    </row>
  </sheetData>
  <mergeCells count="5">
    <mergeCell ref="C6:D6"/>
    <mergeCell ref="L6:O6"/>
    <mergeCell ref="L7:O7"/>
    <mergeCell ref="L8:O8"/>
    <mergeCell ref="B9:C9"/>
  </mergeCells>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dimension ref="A4:Y259"/>
  <sheetViews>
    <sheetView topLeftCell="A37" zoomScale="80" zoomScaleNormal="80" workbookViewId="0">
      <selection activeCell="Y44" sqref="Y44:Y47"/>
    </sheetView>
  </sheetViews>
  <sheetFormatPr defaultRowHeight="15" x14ac:dyDescent="0.25"/>
  <sheetData>
    <row r="4" spans="1:4" x14ac:dyDescent="0.25">
      <c r="A4" s="488" t="s">
        <v>1375</v>
      </c>
      <c r="B4" s="488"/>
      <c r="C4" s="488"/>
      <c r="D4" s="488"/>
    </row>
    <row r="6" spans="1:4" x14ac:dyDescent="0.25">
      <c r="C6" t="s">
        <v>1056</v>
      </c>
    </row>
    <row r="7" spans="1:4" x14ac:dyDescent="0.25">
      <c r="C7" t="s">
        <v>1055</v>
      </c>
    </row>
    <row r="8" spans="1:4" x14ac:dyDescent="0.25">
      <c r="C8" t="s">
        <v>1313</v>
      </c>
    </row>
    <row r="11" spans="1:4" x14ac:dyDescent="0.25">
      <c r="C11" t="s">
        <v>569</v>
      </c>
    </row>
    <row r="12" spans="1:4" x14ac:dyDescent="0.25">
      <c r="C12" t="s">
        <v>570</v>
      </c>
    </row>
    <row r="13" spans="1:4" x14ac:dyDescent="0.25">
      <c r="C13" t="s">
        <v>571</v>
      </c>
    </row>
    <row r="14" spans="1:4" x14ac:dyDescent="0.25">
      <c r="C14" t="s">
        <v>570</v>
      </c>
    </row>
    <row r="15" spans="1:4" x14ac:dyDescent="0.25">
      <c r="C15" t="s">
        <v>1314</v>
      </c>
    </row>
    <row r="16" spans="1:4" x14ac:dyDescent="0.25">
      <c r="C16" t="s">
        <v>1080</v>
      </c>
    </row>
    <row r="26" spans="1:4" x14ac:dyDescent="0.25">
      <c r="A26" s="97"/>
      <c r="B26" s="155" t="s">
        <v>1339</v>
      </c>
      <c r="C26" s="155"/>
      <c r="D26" s="155"/>
    </row>
    <row r="28" spans="1:4" ht="15" customHeight="1" x14ac:dyDescent="0.25">
      <c r="D28" t="s">
        <v>1056</v>
      </c>
    </row>
    <row r="29" spans="1:4" x14ac:dyDescent="0.25">
      <c r="D29" t="s">
        <v>1055</v>
      </c>
    </row>
    <row r="30" spans="1:4" x14ac:dyDescent="0.25">
      <c r="D30" t="s">
        <v>1326</v>
      </c>
    </row>
    <row r="31" spans="1:4" x14ac:dyDescent="0.25">
      <c r="D31" t="s">
        <v>1340</v>
      </c>
    </row>
    <row r="32" spans="1:4" x14ac:dyDescent="0.25">
      <c r="D32" t="s">
        <v>1213</v>
      </c>
    </row>
    <row r="33" spans="1:25" x14ac:dyDescent="0.25">
      <c r="D33" t="s">
        <v>569</v>
      </c>
    </row>
    <row r="34" spans="1:25" x14ac:dyDescent="0.25">
      <c r="D34" t="s">
        <v>570</v>
      </c>
    </row>
    <row r="35" spans="1:25" x14ac:dyDescent="0.25">
      <c r="D35" t="s">
        <v>571</v>
      </c>
    </row>
    <row r="36" spans="1:25" x14ac:dyDescent="0.25">
      <c r="D36" t="s">
        <v>570</v>
      </c>
    </row>
    <row r="37" spans="1:25" x14ac:dyDescent="0.25">
      <c r="D37" t="s">
        <v>576</v>
      </c>
    </row>
    <row r="38" spans="1:25" x14ac:dyDescent="0.25">
      <c r="D38" t="s">
        <v>573</v>
      </c>
    </row>
    <row r="39" spans="1:25" x14ac:dyDescent="0.25">
      <c r="D39" t="s">
        <v>1341</v>
      </c>
      <c r="H39" s="97"/>
    </row>
    <row r="40" spans="1:25" x14ac:dyDescent="0.25">
      <c r="D40" t="s">
        <v>1080</v>
      </c>
    </row>
    <row r="43" spans="1:25" x14ac:dyDescent="0.25">
      <c r="A43" s="488" t="s">
        <v>1352</v>
      </c>
      <c r="B43" s="488"/>
      <c r="C43" s="488"/>
      <c r="D43" s="488"/>
    </row>
    <row r="44" spans="1:25" ht="18" customHeight="1" x14ac:dyDescent="0.25">
      <c r="D44" t="s">
        <v>1342</v>
      </c>
      <c r="H44" s="484" t="s">
        <v>1351</v>
      </c>
      <c r="I44" s="484"/>
      <c r="J44" s="484"/>
      <c r="K44" s="484"/>
      <c r="Y44" t="s">
        <v>4148</v>
      </c>
    </row>
    <row r="45" spans="1:25" x14ac:dyDescent="0.25">
      <c r="D45" t="s">
        <v>1056</v>
      </c>
      <c r="H45" s="484"/>
      <c r="I45" s="484"/>
      <c r="J45" s="484"/>
      <c r="K45" s="484"/>
      <c r="Y45" t="s">
        <v>4146</v>
      </c>
    </row>
    <row r="46" spans="1:25" x14ac:dyDescent="0.25">
      <c r="D46" t="s">
        <v>1200</v>
      </c>
      <c r="H46" s="484"/>
      <c r="I46" s="484"/>
      <c r="J46" s="484"/>
      <c r="K46" s="484"/>
      <c r="Y46" t="s">
        <v>4149</v>
      </c>
    </row>
    <row r="47" spans="1:25" x14ac:dyDescent="0.25">
      <c r="D47" t="s">
        <v>1343</v>
      </c>
      <c r="H47" s="484"/>
      <c r="I47" s="484"/>
      <c r="J47" s="484"/>
      <c r="K47" s="484"/>
      <c r="Y47" t="s">
        <v>4150</v>
      </c>
    </row>
    <row r="48" spans="1:25" x14ac:dyDescent="0.25">
      <c r="D48" t="s">
        <v>1344</v>
      </c>
      <c r="H48" s="484"/>
      <c r="I48" s="484"/>
      <c r="J48" s="484"/>
      <c r="K48" s="484"/>
    </row>
    <row r="49" spans="4:11" x14ac:dyDescent="0.25">
      <c r="H49" s="484"/>
      <c r="I49" s="484"/>
      <c r="J49" s="484"/>
      <c r="K49" s="484"/>
    </row>
    <row r="50" spans="4:11" x14ac:dyDescent="0.25">
      <c r="D50" t="s">
        <v>1345</v>
      </c>
      <c r="H50" s="484"/>
      <c r="I50" s="484"/>
      <c r="J50" s="484"/>
      <c r="K50" s="484"/>
    </row>
    <row r="51" spans="4:11" ht="15" customHeight="1" x14ac:dyDescent="0.25">
      <c r="D51" t="s">
        <v>1080</v>
      </c>
      <c r="H51" s="484"/>
      <c r="I51" s="484"/>
      <c r="J51" s="484"/>
      <c r="K51" s="484"/>
    </row>
    <row r="52" spans="4:11" x14ac:dyDescent="0.25">
      <c r="D52" t="s">
        <v>569</v>
      </c>
      <c r="H52" s="484"/>
      <c r="I52" s="484"/>
      <c r="J52" s="484"/>
      <c r="K52" s="484"/>
    </row>
    <row r="53" spans="4:11" x14ac:dyDescent="0.25">
      <c r="D53" t="s">
        <v>570</v>
      </c>
      <c r="H53" s="484"/>
      <c r="I53" s="484"/>
      <c r="J53" s="484"/>
      <c r="K53" s="484"/>
    </row>
    <row r="54" spans="4:11" x14ac:dyDescent="0.25">
      <c r="D54" t="s">
        <v>611</v>
      </c>
      <c r="H54" s="484"/>
      <c r="I54" s="484"/>
      <c r="J54" s="484"/>
      <c r="K54" s="484"/>
    </row>
    <row r="55" spans="4:11" x14ac:dyDescent="0.25">
      <c r="D55" t="s">
        <v>570</v>
      </c>
      <c r="H55" s="484"/>
      <c r="I55" s="484"/>
      <c r="J55" s="484"/>
      <c r="K55" s="484"/>
    </row>
    <row r="56" spans="4:11" x14ac:dyDescent="0.25">
      <c r="D56" t="s">
        <v>616</v>
      </c>
      <c r="H56" s="484"/>
      <c r="I56" s="484"/>
      <c r="J56" s="484"/>
      <c r="K56" s="484"/>
    </row>
    <row r="57" spans="4:11" x14ac:dyDescent="0.25">
      <c r="D57" t="s">
        <v>573</v>
      </c>
      <c r="H57" s="484"/>
      <c r="I57" s="484"/>
      <c r="J57" s="484"/>
      <c r="K57" s="484"/>
    </row>
    <row r="58" spans="4:11" x14ac:dyDescent="0.25">
      <c r="D58" t="s">
        <v>1064</v>
      </c>
    </row>
    <row r="59" spans="4:11" x14ac:dyDescent="0.25">
      <c r="D59" t="s">
        <v>1348</v>
      </c>
    </row>
    <row r="60" spans="4:11" x14ac:dyDescent="0.25">
      <c r="D60" t="s">
        <v>1350</v>
      </c>
    </row>
    <row r="61" spans="4:11" x14ac:dyDescent="0.25">
      <c r="D61" t="s">
        <v>1347</v>
      </c>
    </row>
    <row r="62" spans="4:11" x14ac:dyDescent="0.25">
      <c r="D62" t="s">
        <v>1346</v>
      </c>
    </row>
    <row r="63" spans="4:11" x14ac:dyDescent="0.25">
      <c r="D63" t="s">
        <v>1349</v>
      </c>
    </row>
    <row r="65" spans="1:23" ht="15" customHeight="1" x14ac:dyDescent="0.25">
      <c r="A65" s="488" t="s">
        <v>1353</v>
      </c>
      <c r="B65" s="488"/>
      <c r="C65" s="488"/>
      <c r="D65" s="488"/>
      <c r="U65" s="495" t="s">
        <v>1377</v>
      </c>
      <c r="V65" s="495"/>
      <c r="W65" s="495"/>
    </row>
    <row r="66" spans="1:23" x14ac:dyDescent="0.25">
      <c r="U66" s="495"/>
      <c r="V66" s="495"/>
      <c r="W66" s="495"/>
    </row>
    <row r="67" spans="1:23" ht="22.5" customHeight="1" x14ac:dyDescent="0.25">
      <c r="D67" t="s">
        <v>1354</v>
      </c>
      <c r="H67" s="484" t="s">
        <v>1356</v>
      </c>
      <c r="I67" s="484"/>
      <c r="J67" s="484"/>
      <c r="U67" s="495"/>
      <c r="V67" s="495"/>
      <c r="W67" s="495"/>
    </row>
    <row r="68" spans="1:23" x14ac:dyDescent="0.25">
      <c r="D68" t="s">
        <v>1056</v>
      </c>
      <c r="H68" s="484"/>
      <c r="I68" s="484"/>
      <c r="J68" s="484"/>
      <c r="U68" s="495"/>
      <c r="V68" s="495"/>
      <c r="W68" s="495"/>
    </row>
    <row r="69" spans="1:23" x14ac:dyDescent="0.25">
      <c r="D69" t="s">
        <v>1200</v>
      </c>
      <c r="H69" s="484"/>
      <c r="I69" s="484"/>
      <c r="J69" s="484"/>
      <c r="U69" s="495"/>
      <c r="V69" s="495"/>
      <c r="W69" s="495"/>
    </row>
    <row r="70" spans="1:23" x14ac:dyDescent="0.25">
      <c r="D70" t="s">
        <v>1343</v>
      </c>
      <c r="H70" s="484"/>
      <c r="I70" s="484"/>
      <c r="J70" s="484"/>
      <c r="U70" s="495"/>
      <c r="V70" s="495"/>
      <c r="W70" s="495"/>
    </row>
    <row r="71" spans="1:23" x14ac:dyDescent="0.25">
      <c r="D71" t="s">
        <v>1344</v>
      </c>
      <c r="H71" s="484"/>
      <c r="I71" s="484"/>
      <c r="J71" s="484"/>
      <c r="U71" s="495"/>
      <c r="V71" s="495"/>
      <c r="W71" s="495"/>
    </row>
    <row r="72" spans="1:23" ht="15" customHeight="1" x14ac:dyDescent="0.25">
      <c r="H72" s="484"/>
      <c r="I72" s="484"/>
      <c r="J72" s="484"/>
      <c r="U72" s="495"/>
      <c r="V72" s="495"/>
      <c r="W72" s="495"/>
    </row>
    <row r="73" spans="1:23" x14ac:dyDescent="0.25">
      <c r="D73" t="s">
        <v>1355</v>
      </c>
      <c r="H73" s="484"/>
      <c r="I73" s="484"/>
      <c r="J73" s="484"/>
      <c r="U73" s="495"/>
      <c r="V73" s="495"/>
      <c r="W73" s="495"/>
    </row>
    <row r="74" spans="1:23" x14ac:dyDescent="0.25">
      <c r="D74" t="s">
        <v>1338</v>
      </c>
      <c r="H74" s="484"/>
      <c r="I74" s="484"/>
      <c r="J74" s="484"/>
      <c r="U74" s="495"/>
      <c r="V74" s="495"/>
      <c r="W74" s="495"/>
    </row>
    <row r="75" spans="1:23" x14ac:dyDescent="0.25">
      <c r="D75" t="s">
        <v>569</v>
      </c>
      <c r="H75" s="484"/>
      <c r="I75" s="484"/>
      <c r="J75" s="484"/>
      <c r="U75" s="495"/>
      <c r="V75" s="495"/>
      <c r="W75" s="495"/>
    </row>
    <row r="76" spans="1:23" x14ac:dyDescent="0.25">
      <c r="D76" t="s">
        <v>570</v>
      </c>
      <c r="H76" s="484"/>
      <c r="I76" s="484"/>
      <c r="J76" s="484"/>
      <c r="U76" s="495"/>
      <c r="V76" s="495"/>
      <c r="W76" s="495"/>
    </row>
    <row r="77" spans="1:23" x14ac:dyDescent="0.25">
      <c r="D77" t="s">
        <v>611</v>
      </c>
      <c r="H77" s="484"/>
      <c r="I77" s="484"/>
      <c r="J77" s="484"/>
      <c r="U77" s="495"/>
      <c r="V77" s="495"/>
      <c r="W77" s="495"/>
    </row>
    <row r="78" spans="1:23" x14ac:dyDescent="0.25">
      <c r="D78" t="s">
        <v>570</v>
      </c>
      <c r="H78" s="484"/>
      <c r="I78" s="484"/>
      <c r="J78" s="484"/>
      <c r="U78" s="495"/>
      <c r="V78" s="495"/>
      <c r="W78" s="495"/>
    </row>
    <row r="79" spans="1:23" x14ac:dyDescent="0.25">
      <c r="D79" t="s">
        <v>616</v>
      </c>
      <c r="H79" s="484"/>
      <c r="I79" s="484"/>
      <c r="J79" s="484"/>
      <c r="U79" s="495"/>
      <c r="V79" s="495"/>
      <c r="W79" s="495"/>
    </row>
    <row r="80" spans="1:23" x14ac:dyDescent="0.25">
      <c r="D80" t="s">
        <v>573</v>
      </c>
      <c r="H80" s="484"/>
      <c r="I80" s="484"/>
      <c r="J80" s="484"/>
      <c r="U80" s="495"/>
      <c r="V80" s="495"/>
      <c r="W80" s="495"/>
    </row>
    <row r="81" spans="1:23" x14ac:dyDescent="0.25">
      <c r="D81" t="s">
        <v>1064</v>
      </c>
      <c r="H81" s="484"/>
      <c r="I81" s="484"/>
      <c r="J81" s="484"/>
      <c r="U81" s="495"/>
      <c r="V81" s="495"/>
      <c r="W81" s="495"/>
    </row>
    <row r="82" spans="1:23" x14ac:dyDescent="0.25">
      <c r="D82" t="s">
        <v>1338</v>
      </c>
      <c r="H82" s="484"/>
      <c r="I82" s="484"/>
      <c r="J82" s="484"/>
      <c r="U82" s="495"/>
      <c r="V82" s="495"/>
      <c r="W82" s="495"/>
    </row>
    <row r="83" spans="1:23" x14ac:dyDescent="0.25">
      <c r="H83" s="484"/>
      <c r="I83" s="484"/>
      <c r="J83" s="484"/>
      <c r="U83" s="495"/>
      <c r="V83" s="495"/>
      <c r="W83" s="495"/>
    </row>
    <row r="84" spans="1:23" x14ac:dyDescent="0.25">
      <c r="U84" s="495"/>
      <c r="V84" s="495"/>
      <c r="W84" s="495"/>
    </row>
    <row r="85" spans="1:23" x14ac:dyDescent="0.25">
      <c r="A85" s="488" t="s">
        <v>1363</v>
      </c>
      <c r="B85" s="488"/>
      <c r="C85" s="488"/>
      <c r="D85" s="488"/>
      <c r="U85" s="495"/>
      <c r="V85" s="495"/>
      <c r="W85" s="495"/>
    </row>
    <row r="86" spans="1:23" x14ac:dyDescent="0.25">
      <c r="U86" s="495"/>
      <c r="V86" s="495"/>
      <c r="W86" s="495"/>
    </row>
    <row r="87" spans="1:23" x14ac:dyDescent="0.25">
      <c r="U87" s="495"/>
      <c r="V87" s="495"/>
      <c r="W87" s="495"/>
    </row>
    <row r="88" spans="1:23" ht="15" customHeight="1" x14ac:dyDescent="0.25">
      <c r="D88" t="s">
        <v>1357</v>
      </c>
      <c r="H88" s="484" t="s">
        <v>1359</v>
      </c>
      <c r="I88" s="484"/>
      <c r="J88" s="484"/>
      <c r="U88" s="495"/>
      <c r="V88" s="495"/>
      <c r="W88" s="495"/>
    </row>
    <row r="89" spans="1:23" x14ac:dyDescent="0.25">
      <c r="D89" t="s">
        <v>1056</v>
      </c>
      <c r="H89" s="484"/>
      <c r="I89" s="484"/>
      <c r="J89" s="484"/>
      <c r="U89" s="495"/>
      <c r="V89" s="495"/>
      <c r="W89" s="495"/>
    </row>
    <row r="90" spans="1:23" x14ac:dyDescent="0.25">
      <c r="D90" t="s">
        <v>1200</v>
      </c>
      <c r="H90" s="484"/>
      <c r="I90" s="484"/>
      <c r="J90" s="484"/>
      <c r="U90" s="495"/>
      <c r="V90" s="495"/>
      <c r="W90" s="495"/>
    </row>
    <row r="91" spans="1:23" ht="15" customHeight="1" x14ac:dyDescent="0.25">
      <c r="D91" t="s">
        <v>1343</v>
      </c>
      <c r="H91" s="484"/>
      <c r="I91" s="484"/>
      <c r="J91" s="484"/>
      <c r="U91" s="495"/>
      <c r="V91" s="495"/>
      <c r="W91" s="495"/>
    </row>
    <row r="92" spans="1:23" x14ac:dyDescent="0.25">
      <c r="D92" t="s">
        <v>1344</v>
      </c>
      <c r="H92" s="484"/>
      <c r="I92" s="484"/>
      <c r="J92" s="484"/>
      <c r="U92" s="495"/>
      <c r="V92" s="495"/>
      <c r="W92" s="495"/>
    </row>
    <row r="93" spans="1:23" x14ac:dyDescent="0.25">
      <c r="H93" s="484"/>
      <c r="I93" s="484"/>
      <c r="J93" s="484"/>
      <c r="U93" s="495"/>
      <c r="V93" s="495"/>
      <c r="W93" s="495"/>
    </row>
    <row r="94" spans="1:23" x14ac:dyDescent="0.25">
      <c r="H94" s="484"/>
      <c r="I94" s="484"/>
      <c r="J94" s="484"/>
      <c r="U94" s="495"/>
      <c r="V94" s="495"/>
      <c r="W94" s="495"/>
    </row>
    <row r="95" spans="1:23" x14ac:dyDescent="0.25">
      <c r="D95" t="s">
        <v>1358</v>
      </c>
      <c r="H95" s="484"/>
      <c r="I95" s="484"/>
      <c r="J95" s="484"/>
      <c r="U95" s="495"/>
      <c r="V95" s="495"/>
      <c r="W95" s="495"/>
    </row>
    <row r="96" spans="1:23" x14ac:dyDescent="0.25">
      <c r="D96" t="s">
        <v>1338</v>
      </c>
      <c r="H96" s="484"/>
      <c r="I96" s="484"/>
      <c r="J96" s="484"/>
      <c r="U96" s="495"/>
      <c r="V96" s="495"/>
      <c r="W96" s="495"/>
    </row>
    <row r="97" spans="1:23" x14ac:dyDescent="0.25">
      <c r="D97" t="s">
        <v>569</v>
      </c>
      <c r="H97" s="484"/>
      <c r="I97" s="484"/>
      <c r="J97" s="484"/>
      <c r="U97" s="495"/>
      <c r="V97" s="495"/>
      <c r="W97" s="495"/>
    </row>
    <row r="98" spans="1:23" x14ac:dyDescent="0.25">
      <c r="D98" t="s">
        <v>570</v>
      </c>
      <c r="H98" s="484"/>
      <c r="I98" s="484"/>
      <c r="J98" s="484"/>
      <c r="U98" s="495"/>
      <c r="V98" s="495"/>
      <c r="W98" s="495"/>
    </row>
    <row r="99" spans="1:23" x14ac:dyDescent="0.25">
      <c r="D99" t="s">
        <v>611</v>
      </c>
      <c r="H99" s="484"/>
      <c r="I99" s="484"/>
      <c r="J99" s="484"/>
      <c r="U99" s="495"/>
      <c r="V99" s="495"/>
      <c r="W99" s="495"/>
    </row>
    <row r="100" spans="1:23" x14ac:dyDescent="0.25">
      <c r="D100" t="s">
        <v>570</v>
      </c>
      <c r="H100" s="484"/>
      <c r="I100" s="484"/>
      <c r="J100" s="484"/>
      <c r="U100" s="495"/>
      <c r="V100" s="495"/>
      <c r="W100" s="495"/>
    </row>
    <row r="101" spans="1:23" x14ac:dyDescent="0.25">
      <c r="D101" t="s">
        <v>616</v>
      </c>
      <c r="H101" s="484"/>
      <c r="I101" s="484"/>
      <c r="J101" s="484"/>
      <c r="U101" s="495"/>
      <c r="V101" s="495"/>
      <c r="W101" s="495"/>
    </row>
    <row r="102" spans="1:23" x14ac:dyDescent="0.25">
      <c r="D102" t="s">
        <v>573</v>
      </c>
      <c r="H102" s="484"/>
      <c r="I102" s="484"/>
      <c r="J102" s="484"/>
      <c r="U102" s="495"/>
      <c r="V102" s="495"/>
      <c r="W102" s="495"/>
    </row>
    <row r="103" spans="1:23" x14ac:dyDescent="0.25">
      <c r="D103" t="s">
        <v>1064</v>
      </c>
      <c r="U103" s="495"/>
      <c r="V103" s="495"/>
      <c r="W103" s="495"/>
    </row>
    <row r="104" spans="1:23" x14ac:dyDescent="0.25">
      <c r="D104" t="s">
        <v>1338</v>
      </c>
      <c r="U104" s="495"/>
      <c r="V104" s="495"/>
      <c r="W104" s="495"/>
    </row>
    <row r="105" spans="1:23" x14ac:dyDescent="0.25">
      <c r="U105" s="495"/>
      <c r="V105" s="495"/>
      <c r="W105" s="495"/>
    </row>
    <row r="106" spans="1:23" x14ac:dyDescent="0.25">
      <c r="A106" s="488" t="s">
        <v>1364</v>
      </c>
      <c r="B106" s="488"/>
      <c r="C106" s="488"/>
      <c r="D106" s="488"/>
      <c r="U106" s="495"/>
      <c r="V106" s="495"/>
      <c r="W106" s="495"/>
    </row>
    <row r="107" spans="1:23" ht="19.5" customHeight="1" x14ac:dyDescent="0.25">
      <c r="D107" t="s">
        <v>1360</v>
      </c>
      <c r="H107" s="484" t="s">
        <v>1362</v>
      </c>
      <c r="I107" s="484"/>
      <c r="J107" s="484"/>
      <c r="U107" s="495"/>
      <c r="V107" s="495"/>
      <c r="W107" s="495"/>
    </row>
    <row r="108" spans="1:23" x14ac:dyDescent="0.25">
      <c r="D108" t="s">
        <v>1056</v>
      </c>
      <c r="H108" s="484"/>
      <c r="I108" s="484"/>
      <c r="J108" s="484"/>
      <c r="U108" s="495"/>
      <c r="V108" s="495"/>
      <c r="W108" s="495"/>
    </row>
    <row r="109" spans="1:23" x14ac:dyDescent="0.25">
      <c r="D109" t="s">
        <v>1200</v>
      </c>
      <c r="H109" s="484"/>
      <c r="I109" s="484"/>
      <c r="J109" s="484"/>
      <c r="U109" s="495"/>
      <c r="V109" s="495"/>
      <c r="W109" s="495"/>
    </row>
    <row r="110" spans="1:23" x14ac:dyDescent="0.25">
      <c r="D110" t="s">
        <v>1343</v>
      </c>
      <c r="H110" s="484"/>
      <c r="I110" s="484"/>
      <c r="J110" s="484"/>
      <c r="U110" s="495"/>
      <c r="V110" s="495"/>
      <c r="W110" s="495"/>
    </row>
    <row r="111" spans="1:23" x14ac:dyDescent="0.25">
      <c r="D111" t="s">
        <v>1344</v>
      </c>
      <c r="H111" s="484"/>
      <c r="I111" s="484"/>
      <c r="J111" s="484"/>
      <c r="U111" s="495"/>
      <c r="V111" s="495"/>
      <c r="W111" s="495"/>
    </row>
    <row r="112" spans="1:23" x14ac:dyDescent="0.25">
      <c r="H112" s="484"/>
      <c r="I112" s="484"/>
      <c r="J112" s="484"/>
      <c r="U112" s="495"/>
      <c r="V112" s="495"/>
      <c r="W112" s="495"/>
    </row>
    <row r="113" spans="2:23" x14ac:dyDescent="0.25">
      <c r="H113" s="484"/>
      <c r="I113" s="484"/>
      <c r="J113" s="484"/>
      <c r="U113" s="495"/>
      <c r="V113" s="495"/>
      <c r="W113" s="495"/>
    </row>
    <row r="114" spans="2:23" x14ac:dyDescent="0.25">
      <c r="D114" t="s">
        <v>1361</v>
      </c>
      <c r="H114" s="484"/>
      <c r="I114" s="484"/>
      <c r="J114" s="484"/>
      <c r="U114" s="495"/>
      <c r="V114" s="495"/>
      <c r="W114" s="495"/>
    </row>
    <row r="115" spans="2:23" ht="15" customHeight="1" x14ac:dyDescent="0.25">
      <c r="D115" t="s">
        <v>1333</v>
      </c>
      <c r="H115" s="484"/>
      <c r="I115" s="484"/>
      <c r="J115" s="484"/>
      <c r="U115" s="495"/>
      <c r="V115" s="495"/>
      <c r="W115" s="495"/>
    </row>
    <row r="116" spans="2:23" x14ac:dyDescent="0.25">
      <c r="D116" t="s">
        <v>569</v>
      </c>
      <c r="H116" s="484"/>
      <c r="I116" s="484"/>
      <c r="J116" s="484"/>
      <c r="U116" s="495"/>
      <c r="V116" s="495"/>
      <c r="W116" s="495"/>
    </row>
    <row r="117" spans="2:23" x14ac:dyDescent="0.25">
      <c r="D117" t="s">
        <v>570</v>
      </c>
      <c r="H117" s="484"/>
      <c r="I117" s="484"/>
      <c r="J117" s="484"/>
      <c r="U117" s="495"/>
      <c r="V117" s="495"/>
      <c r="W117" s="495"/>
    </row>
    <row r="118" spans="2:23" x14ac:dyDescent="0.25">
      <c r="D118" t="s">
        <v>611</v>
      </c>
      <c r="H118" s="484"/>
      <c r="I118" s="484"/>
      <c r="J118" s="484"/>
      <c r="U118" s="495"/>
      <c r="V118" s="495"/>
      <c r="W118" s="495"/>
    </row>
    <row r="119" spans="2:23" x14ac:dyDescent="0.25">
      <c r="D119" t="s">
        <v>570</v>
      </c>
      <c r="H119" s="484"/>
      <c r="I119" s="484"/>
      <c r="J119" s="484"/>
      <c r="U119" s="495"/>
      <c r="V119" s="495"/>
      <c r="W119" s="495"/>
    </row>
    <row r="120" spans="2:23" x14ac:dyDescent="0.25">
      <c r="D120" t="s">
        <v>616</v>
      </c>
      <c r="H120" s="484"/>
      <c r="I120" s="484"/>
      <c r="J120" s="484"/>
      <c r="U120" s="495"/>
      <c r="V120" s="495"/>
      <c r="W120" s="495"/>
    </row>
    <row r="121" spans="2:23" x14ac:dyDescent="0.25">
      <c r="D121" t="s">
        <v>573</v>
      </c>
      <c r="H121" s="484"/>
      <c r="I121" s="484"/>
      <c r="J121" s="484"/>
      <c r="U121" s="495"/>
      <c r="V121" s="495"/>
      <c r="W121" s="495"/>
    </row>
    <row r="122" spans="2:23" x14ac:dyDescent="0.25">
      <c r="D122" t="s">
        <v>1064</v>
      </c>
      <c r="H122" s="484"/>
      <c r="I122" s="484"/>
      <c r="J122" s="484"/>
      <c r="U122" s="495"/>
      <c r="V122" s="495"/>
      <c r="W122" s="495"/>
    </row>
    <row r="123" spans="2:23" x14ac:dyDescent="0.25">
      <c r="D123" t="s">
        <v>1338</v>
      </c>
      <c r="H123" s="484"/>
      <c r="I123" s="484"/>
      <c r="J123" s="484"/>
      <c r="U123" s="495"/>
      <c r="V123" s="495"/>
      <c r="W123" s="495"/>
    </row>
    <row r="127" spans="2:23" x14ac:dyDescent="0.25">
      <c r="B127" t="s">
        <v>1365</v>
      </c>
    </row>
    <row r="129" spans="1:12" x14ac:dyDescent="0.25">
      <c r="A129" s="488" t="s">
        <v>1370</v>
      </c>
      <c r="B129" s="488"/>
      <c r="C129" s="488"/>
      <c r="D129" s="488"/>
    </row>
    <row r="131" spans="1:12" ht="18" customHeight="1" x14ac:dyDescent="0.25">
      <c r="D131" t="s">
        <v>1056</v>
      </c>
      <c r="J131" s="484" t="s">
        <v>1376</v>
      </c>
      <c r="K131" s="484"/>
      <c r="L131" s="484"/>
    </row>
    <row r="132" spans="1:12" x14ac:dyDescent="0.25">
      <c r="D132" t="s">
        <v>1200</v>
      </c>
      <c r="J132" s="484"/>
      <c r="K132" s="484"/>
      <c r="L132" s="484"/>
    </row>
    <row r="133" spans="1:12" x14ac:dyDescent="0.25">
      <c r="D133" t="s">
        <v>1343</v>
      </c>
      <c r="J133" s="484"/>
      <c r="K133" s="484"/>
      <c r="L133" s="484"/>
    </row>
    <row r="134" spans="1:12" x14ac:dyDescent="0.25">
      <c r="D134" t="s">
        <v>1366</v>
      </c>
      <c r="J134" s="484"/>
      <c r="K134" s="484"/>
      <c r="L134" s="484"/>
    </row>
    <row r="135" spans="1:12" x14ac:dyDescent="0.25">
      <c r="J135" s="484"/>
      <c r="K135" s="484"/>
      <c r="L135" s="484"/>
    </row>
    <row r="136" spans="1:12" x14ac:dyDescent="0.25">
      <c r="J136" s="484"/>
      <c r="K136" s="484"/>
      <c r="L136" s="484"/>
    </row>
    <row r="137" spans="1:12" ht="15" customHeight="1" x14ac:dyDescent="0.25">
      <c r="D137" t="s">
        <v>569</v>
      </c>
      <c r="J137" s="484"/>
      <c r="K137" s="484"/>
      <c r="L137" s="484"/>
    </row>
    <row r="138" spans="1:12" x14ac:dyDescent="0.25">
      <c r="D138" t="s">
        <v>570</v>
      </c>
      <c r="J138" s="484"/>
      <c r="K138" s="484"/>
      <c r="L138" s="484"/>
    </row>
    <row r="139" spans="1:12" x14ac:dyDescent="0.25">
      <c r="D139" t="s">
        <v>611</v>
      </c>
      <c r="J139" s="484"/>
      <c r="K139" s="484"/>
      <c r="L139" s="484"/>
    </row>
    <row r="140" spans="1:12" x14ac:dyDescent="0.25">
      <c r="D140" t="s">
        <v>570</v>
      </c>
      <c r="J140" s="484"/>
      <c r="K140" s="484"/>
      <c r="L140" s="484"/>
    </row>
    <row r="141" spans="1:12" x14ac:dyDescent="0.25">
      <c r="D141" t="s">
        <v>616</v>
      </c>
      <c r="J141" s="484"/>
      <c r="K141" s="484"/>
      <c r="L141" s="484"/>
    </row>
    <row r="142" spans="1:12" x14ac:dyDescent="0.25">
      <c r="D142" t="s">
        <v>573</v>
      </c>
      <c r="J142" s="484"/>
      <c r="K142" s="484"/>
      <c r="L142" s="484"/>
    </row>
    <row r="143" spans="1:12" x14ac:dyDescent="0.25">
      <c r="D143" t="s">
        <v>1367</v>
      </c>
      <c r="J143" s="484"/>
      <c r="K143" s="484"/>
      <c r="L143" s="484"/>
    </row>
    <row r="144" spans="1:12" x14ac:dyDescent="0.25">
      <c r="D144" t="s">
        <v>1338</v>
      </c>
      <c r="J144" s="484"/>
      <c r="K144" s="484"/>
      <c r="L144" s="484"/>
    </row>
    <row r="145" spans="1:12" x14ac:dyDescent="0.25">
      <c r="J145" s="484"/>
      <c r="K145" s="484"/>
      <c r="L145" s="484"/>
    </row>
    <row r="148" spans="1:12" x14ac:dyDescent="0.25">
      <c r="A148" s="488" t="s">
        <v>1369</v>
      </c>
      <c r="B148" s="488"/>
      <c r="C148" s="488"/>
      <c r="D148" s="488"/>
    </row>
    <row r="151" spans="1:12" x14ac:dyDescent="0.25">
      <c r="D151" t="s">
        <v>1056</v>
      </c>
    </row>
    <row r="152" spans="1:12" x14ac:dyDescent="0.25">
      <c r="D152" t="s">
        <v>1200</v>
      </c>
    </row>
    <row r="153" spans="1:12" ht="15" customHeight="1" x14ac:dyDescent="0.25">
      <c r="D153" t="s">
        <v>1343</v>
      </c>
      <c r="J153" s="484" t="s">
        <v>1368</v>
      </c>
      <c r="K153" s="484"/>
      <c r="L153" s="484"/>
    </row>
    <row r="154" spans="1:12" x14ac:dyDescent="0.25">
      <c r="D154" t="s">
        <v>1336</v>
      </c>
      <c r="J154" s="484"/>
      <c r="K154" s="484"/>
      <c r="L154" s="484"/>
    </row>
    <row r="155" spans="1:12" x14ac:dyDescent="0.25">
      <c r="J155" s="484"/>
      <c r="K155" s="484"/>
      <c r="L155" s="484"/>
    </row>
    <row r="156" spans="1:12" x14ac:dyDescent="0.25">
      <c r="D156" t="s">
        <v>1213</v>
      </c>
      <c r="J156" s="484"/>
      <c r="K156" s="484"/>
      <c r="L156" s="484"/>
    </row>
    <row r="157" spans="1:12" x14ac:dyDescent="0.25">
      <c r="J157" s="484"/>
      <c r="K157" s="484"/>
      <c r="L157" s="484"/>
    </row>
    <row r="158" spans="1:12" x14ac:dyDescent="0.25">
      <c r="D158" t="s">
        <v>569</v>
      </c>
      <c r="J158" s="484"/>
      <c r="K158" s="484"/>
      <c r="L158" s="484"/>
    </row>
    <row r="159" spans="1:12" x14ac:dyDescent="0.25">
      <c r="D159" t="s">
        <v>570</v>
      </c>
      <c r="J159" s="484"/>
      <c r="K159" s="484"/>
      <c r="L159" s="484"/>
    </row>
    <row r="160" spans="1:12" x14ac:dyDescent="0.25">
      <c r="D160" t="s">
        <v>611</v>
      </c>
      <c r="J160" s="484"/>
      <c r="K160" s="484"/>
      <c r="L160" s="484"/>
    </row>
    <row r="161" spans="1:12" x14ac:dyDescent="0.25">
      <c r="D161" t="s">
        <v>570</v>
      </c>
      <c r="J161" s="484"/>
      <c r="K161" s="484"/>
      <c r="L161" s="484"/>
    </row>
    <row r="162" spans="1:12" x14ac:dyDescent="0.25">
      <c r="D162" t="s">
        <v>616</v>
      </c>
      <c r="J162" s="484"/>
      <c r="K162" s="484"/>
      <c r="L162" s="484"/>
    </row>
    <row r="163" spans="1:12" x14ac:dyDescent="0.25">
      <c r="D163" t="s">
        <v>573</v>
      </c>
      <c r="J163" s="484"/>
      <c r="K163" s="484"/>
      <c r="L163" s="484"/>
    </row>
    <row r="164" spans="1:12" x14ac:dyDescent="0.25">
      <c r="D164" t="s">
        <v>1337</v>
      </c>
      <c r="J164" s="484"/>
      <c r="K164" s="484"/>
      <c r="L164" s="484"/>
    </row>
    <row r="165" spans="1:12" x14ac:dyDescent="0.25">
      <c r="D165" t="s">
        <v>1080</v>
      </c>
    </row>
    <row r="169" spans="1:12" x14ac:dyDescent="0.25">
      <c r="A169" s="488" t="s">
        <v>1371</v>
      </c>
      <c r="B169" s="488"/>
      <c r="C169" s="488"/>
      <c r="D169" s="488"/>
    </row>
    <row r="172" spans="1:12" x14ac:dyDescent="0.25">
      <c r="D172" t="s">
        <v>1342</v>
      </c>
    </row>
    <row r="173" spans="1:12" x14ac:dyDescent="0.25">
      <c r="D173" t="s">
        <v>1056</v>
      </c>
      <c r="H173" s="485" t="s">
        <v>1374</v>
      </c>
      <c r="I173" s="485"/>
      <c r="J173" s="485"/>
    </row>
    <row r="174" spans="1:12" x14ac:dyDescent="0.25">
      <c r="D174" t="s">
        <v>1200</v>
      </c>
      <c r="H174" s="485"/>
      <c r="I174" s="485"/>
      <c r="J174" s="485"/>
    </row>
    <row r="175" spans="1:12" x14ac:dyDescent="0.25">
      <c r="D175" t="s">
        <v>1343</v>
      </c>
      <c r="H175" s="485"/>
      <c r="I175" s="485"/>
      <c r="J175" s="485"/>
    </row>
    <row r="176" spans="1:12" x14ac:dyDescent="0.25">
      <c r="D176" t="s">
        <v>1372</v>
      </c>
      <c r="H176" s="485"/>
      <c r="I176" s="485"/>
      <c r="J176" s="485"/>
    </row>
    <row r="177" spans="4:10" x14ac:dyDescent="0.25">
      <c r="H177" s="485"/>
      <c r="I177" s="485"/>
      <c r="J177" s="485"/>
    </row>
    <row r="178" spans="4:10" x14ac:dyDescent="0.25">
      <c r="H178" s="485"/>
      <c r="I178" s="485"/>
      <c r="J178" s="485"/>
    </row>
    <row r="179" spans="4:10" x14ac:dyDescent="0.25">
      <c r="D179" t="s">
        <v>1345</v>
      </c>
      <c r="H179" s="485"/>
      <c r="I179" s="485"/>
      <c r="J179" s="485"/>
    </row>
    <row r="180" spans="4:10" x14ac:dyDescent="0.25">
      <c r="D180" t="s">
        <v>1080</v>
      </c>
      <c r="H180" s="485"/>
      <c r="I180" s="485"/>
      <c r="J180" s="485"/>
    </row>
    <row r="181" spans="4:10" x14ac:dyDescent="0.25">
      <c r="D181" t="s">
        <v>569</v>
      </c>
      <c r="H181" s="485"/>
      <c r="I181" s="485"/>
      <c r="J181" s="485"/>
    </row>
    <row r="182" spans="4:10" x14ac:dyDescent="0.25">
      <c r="D182" t="s">
        <v>570</v>
      </c>
      <c r="H182" s="485"/>
      <c r="I182" s="485"/>
      <c r="J182" s="485"/>
    </row>
    <row r="183" spans="4:10" x14ac:dyDescent="0.25">
      <c r="D183" t="s">
        <v>611</v>
      </c>
      <c r="H183" s="485"/>
      <c r="I183" s="485"/>
      <c r="J183" s="485"/>
    </row>
    <row r="184" spans="4:10" x14ac:dyDescent="0.25">
      <c r="D184" t="s">
        <v>570</v>
      </c>
      <c r="H184" s="485"/>
      <c r="I184" s="485"/>
      <c r="J184" s="485"/>
    </row>
    <row r="185" spans="4:10" x14ac:dyDescent="0.25">
      <c r="D185" t="s">
        <v>616</v>
      </c>
      <c r="H185" s="485"/>
      <c r="I185" s="485"/>
      <c r="J185" s="485"/>
    </row>
    <row r="186" spans="4:10" x14ac:dyDescent="0.25">
      <c r="D186" t="s">
        <v>573</v>
      </c>
      <c r="H186" s="485"/>
      <c r="I186" s="485"/>
      <c r="J186" s="485"/>
    </row>
    <row r="187" spans="4:10" x14ac:dyDescent="0.25">
      <c r="D187" t="s">
        <v>1373</v>
      </c>
      <c r="H187" s="485"/>
      <c r="I187" s="485"/>
      <c r="J187" s="485"/>
    </row>
    <row r="188" spans="4:10" x14ac:dyDescent="0.25">
      <c r="D188" t="s">
        <v>1080</v>
      </c>
    </row>
    <row r="198" spans="1:5" x14ac:dyDescent="0.25">
      <c r="A198" s="488" t="s">
        <v>1379</v>
      </c>
      <c r="B198" s="488"/>
      <c r="C198" s="488"/>
      <c r="D198" s="488"/>
      <c r="E198" s="488"/>
    </row>
    <row r="201" spans="1:5" x14ac:dyDescent="0.25">
      <c r="D201" t="s">
        <v>1056</v>
      </c>
    </row>
    <row r="202" spans="1:5" x14ac:dyDescent="0.25">
      <c r="D202" t="s">
        <v>1200</v>
      </c>
    </row>
    <row r="203" spans="1:5" x14ac:dyDescent="0.25">
      <c r="D203" t="s">
        <v>1201</v>
      </c>
    </row>
    <row r="204" spans="1:5" x14ac:dyDescent="0.25">
      <c r="D204" t="s">
        <v>1378</v>
      </c>
    </row>
    <row r="206" spans="1:5" x14ac:dyDescent="0.25">
      <c r="D206" t="s">
        <v>569</v>
      </c>
    </row>
    <row r="207" spans="1:5" x14ac:dyDescent="0.25">
      <c r="D207" t="s">
        <v>570</v>
      </c>
    </row>
    <row r="208" spans="1:5" x14ac:dyDescent="0.25">
      <c r="D208" t="s">
        <v>611</v>
      </c>
    </row>
    <row r="209" spans="1:10" x14ac:dyDescent="0.25">
      <c r="D209" t="s">
        <v>570</v>
      </c>
    </row>
    <row r="210" spans="1:10" x14ac:dyDescent="0.25">
      <c r="D210" t="s">
        <v>612</v>
      </c>
    </row>
    <row r="211" spans="1:10" x14ac:dyDescent="0.25">
      <c r="D211" t="s">
        <v>573</v>
      </c>
    </row>
    <row r="212" spans="1:10" x14ac:dyDescent="0.25">
      <c r="D212" t="s">
        <v>1060</v>
      </c>
    </row>
    <row r="213" spans="1:10" x14ac:dyDescent="0.25">
      <c r="D213" t="s">
        <v>1169</v>
      </c>
    </row>
    <row r="217" spans="1:10" x14ac:dyDescent="0.25">
      <c r="A217" s="488" t="s">
        <v>1380</v>
      </c>
      <c r="B217" s="488"/>
      <c r="C217" s="488"/>
      <c r="D217" s="488"/>
      <c r="E217" s="488"/>
    </row>
    <row r="220" spans="1:10" x14ac:dyDescent="0.25">
      <c r="D220" t="s">
        <v>1056</v>
      </c>
    </row>
    <row r="221" spans="1:10" x14ac:dyDescent="0.25">
      <c r="D221" t="s">
        <v>1055</v>
      </c>
    </row>
    <row r="222" spans="1:10" x14ac:dyDescent="0.25">
      <c r="D222" t="s">
        <v>1381</v>
      </c>
      <c r="H222" s="484" t="s">
        <v>1383</v>
      </c>
      <c r="I222" s="484"/>
      <c r="J222" s="484"/>
    </row>
    <row r="223" spans="1:10" x14ac:dyDescent="0.25">
      <c r="H223" s="484"/>
      <c r="I223" s="484"/>
      <c r="J223" s="484"/>
    </row>
    <row r="224" spans="1:10" x14ac:dyDescent="0.25">
      <c r="H224" s="484"/>
      <c r="I224" s="484"/>
      <c r="J224" s="484"/>
    </row>
    <row r="225" spans="4:10" x14ac:dyDescent="0.25">
      <c r="D225" t="s">
        <v>569</v>
      </c>
      <c r="H225" s="484"/>
      <c r="I225" s="484"/>
      <c r="J225" s="484"/>
    </row>
    <row r="226" spans="4:10" x14ac:dyDescent="0.25">
      <c r="D226" t="s">
        <v>570</v>
      </c>
      <c r="H226" s="484"/>
      <c r="I226" s="484"/>
      <c r="J226" s="484"/>
    </row>
    <row r="227" spans="4:10" x14ac:dyDescent="0.25">
      <c r="D227" t="s">
        <v>571</v>
      </c>
      <c r="H227" s="484"/>
      <c r="I227" s="484"/>
      <c r="J227" s="484"/>
    </row>
    <row r="228" spans="4:10" x14ac:dyDescent="0.25">
      <c r="D228" t="s">
        <v>570</v>
      </c>
      <c r="H228" s="484"/>
      <c r="I228" s="484"/>
      <c r="J228" s="484"/>
    </row>
    <row r="229" spans="4:10" x14ac:dyDescent="0.25">
      <c r="D229" t="s">
        <v>1382</v>
      </c>
      <c r="H229" s="484"/>
      <c r="I229" s="484"/>
      <c r="J229" s="484"/>
    </row>
    <row r="230" spans="4:10" x14ac:dyDescent="0.25">
      <c r="D230" t="s">
        <v>1080</v>
      </c>
      <c r="H230" s="484"/>
      <c r="I230" s="484"/>
      <c r="J230" s="484"/>
    </row>
    <row r="231" spans="4:10" x14ac:dyDescent="0.25">
      <c r="H231" s="484"/>
      <c r="I231" s="484"/>
      <c r="J231" s="484"/>
    </row>
    <row r="232" spans="4:10" x14ac:dyDescent="0.25">
      <c r="H232" s="484"/>
      <c r="I232" s="484"/>
      <c r="J232" s="484"/>
    </row>
    <row r="233" spans="4:10" x14ac:dyDescent="0.25">
      <c r="H233" s="484"/>
      <c r="I233" s="484"/>
      <c r="J233" s="484"/>
    </row>
    <row r="234" spans="4:10" x14ac:dyDescent="0.25">
      <c r="H234" s="484"/>
      <c r="I234" s="484"/>
      <c r="J234" s="484"/>
    </row>
    <row r="235" spans="4:10" x14ac:dyDescent="0.25">
      <c r="H235" s="484"/>
      <c r="I235" s="484"/>
      <c r="J235" s="484"/>
    </row>
    <row r="236" spans="4:10" x14ac:dyDescent="0.25">
      <c r="H236" s="484"/>
      <c r="I236" s="484"/>
      <c r="J236" s="484"/>
    </row>
    <row r="237" spans="4:10" x14ac:dyDescent="0.25">
      <c r="H237" s="484"/>
      <c r="I237" s="484"/>
      <c r="J237" s="484"/>
    </row>
    <row r="242" spans="1:10" x14ac:dyDescent="0.25">
      <c r="A242" s="438" t="s">
        <v>1384</v>
      </c>
      <c r="B242" s="438"/>
      <c r="C242" s="438"/>
      <c r="D242" s="438"/>
    </row>
    <row r="243" spans="1:10" x14ac:dyDescent="0.25">
      <c r="H243" s="484" t="s">
        <v>1385</v>
      </c>
      <c r="I243" s="484"/>
      <c r="J243" s="484"/>
    </row>
    <row r="244" spans="1:10" x14ac:dyDescent="0.25">
      <c r="H244" s="484"/>
      <c r="I244" s="484"/>
      <c r="J244" s="484"/>
    </row>
    <row r="245" spans="1:10" x14ac:dyDescent="0.25">
      <c r="D245" t="s">
        <v>1056</v>
      </c>
      <c r="H245" s="484"/>
      <c r="I245" s="484"/>
      <c r="J245" s="484"/>
    </row>
    <row r="246" spans="1:10" x14ac:dyDescent="0.25">
      <c r="D246" t="s">
        <v>1055</v>
      </c>
      <c r="H246" s="484"/>
      <c r="I246" s="484"/>
      <c r="J246" s="484"/>
    </row>
    <row r="247" spans="1:10" x14ac:dyDescent="0.25">
      <c r="D247" t="s">
        <v>1313</v>
      </c>
      <c r="H247" s="484"/>
      <c r="I247" s="484"/>
      <c r="J247" s="484"/>
    </row>
    <row r="248" spans="1:10" x14ac:dyDescent="0.25">
      <c r="H248" s="484"/>
      <c r="I248" s="484"/>
      <c r="J248" s="484"/>
    </row>
    <row r="249" spans="1:10" x14ac:dyDescent="0.25">
      <c r="H249" s="484"/>
      <c r="I249" s="484"/>
      <c r="J249" s="484"/>
    </row>
    <row r="250" spans="1:10" x14ac:dyDescent="0.25">
      <c r="D250" t="s">
        <v>569</v>
      </c>
      <c r="H250" s="484"/>
      <c r="I250" s="484"/>
      <c r="J250" s="484"/>
    </row>
    <row r="251" spans="1:10" x14ac:dyDescent="0.25">
      <c r="D251" t="s">
        <v>570</v>
      </c>
      <c r="H251" s="484"/>
      <c r="I251" s="484"/>
      <c r="J251" s="484"/>
    </row>
    <row r="252" spans="1:10" x14ac:dyDescent="0.25">
      <c r="D252" t="s">
        <v>571</v>
      </c>
      <c r="H252" s="484"/>
      <c r="I252" s="484"/>
      <c r="J252" s="484"/>
    </row>
    <row r="253" spans="1:10" x14ac:dyDescent="0.25">
      <c r="D253" t="s">
        <v>570</v>
      </c>
      <c r="H253" s="484"/>
      <c r="I253" s="484"/>
      <c r="J253" s="484"/>
    </row>
    <row r="254" spans="1:10" x14ac:dyDescent="0.25">
      <c r="D254" t="s">
        <v>1314</v>
      </c>
      <c r="H254" s="484"/>
      <c r="I254" s="484"/>
      <c r="J254" s="484"/>
    </row>
    <row r="255" spans="1:10" x14ac:dyDescent="0.25">
      <c r="D255" t="s">
        <v>1083</v>
      </c>
      <c r="H255" s="484"/>
      <c r="I255" s="484"/>
      <c r="J255" s="484"/>
    </row>
    <row r="256" spans="1:10" x14ac:dyDescent="0.25">
      <c r="H256" s="484"/>
      <c r="I256" s="484"/>
      <c r="J256" s="484"/>
    </row>
    <row r="257" spans="8:10" x14ac:dyDescent="0.25">
      <c r="H257" s="484"/>
      <c r="I257" s="484"/>
      <c r="J257" s="484"/>
    </row>
    <row r="258" spans="8:10" x14ac:dyDescent="0.25">
      <c r="H258" s="484"/>
      <c r="I258" s="484"/>
      <c r="J258" s="484"/>
    </row>
    <row r="259" spans="8:10" x14ac:dyDescent="0.25">
      <c r="H259" s="484"/>
      <c r="I259" s="484"/>
      <c r="J259" s="484"/>
    </row>
  </sheetData>
  <mergeCells count="21">
    <mergeCell ref="A169:D169"/>
    <mergeCell ref="H173:J187"/>
    <mergeCell ref="U65:W123"/>
    <mergeCell ref="A4:D4"/>
    <mergeCell ref="A148:D148"/>
    <mergeCell ref="A129:D129"/>
    <mergeCell ref="J153:L164"/>
    <mergeCell ref="A106:D106"/>
    <mergeCell ref="A85:D85"/>
    <mergeCell ref="A65:D65"/>
    <mergeCell ref="H44:K57"/>
    <mergeCell ref="H67:J83"/>
    <mergeCell ref="H88:J102"/>
    <mergeCell ref="H107:J123"/>
    <mergeCell ref="J131:L145"/>
    <mergeCell ref="A43:D43"/>
    <mergeCell ref="H243:J259"/>
    <mergeCell ref="A198:E198"/>
    <mergeCell ref="A217:E217"/>
    <mergeCell ref="H222:J237"/>
    <mergeCell ref="A242:D242"/>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dimension ref="A2:AE125"/>
  <sheetViews>
    <sheetView topLeftCell="A10" zoomScale="70" zoomScaleNormal="70" workbookViewId="0">
      <selection activeCell="N76" sqref="A76:N76"/>
    </sheetView>
  </sheetViews>
  <sheetFormatPr defaultRowHeight="15" x14ac:dyDescent="0.25"/>
  <cols>
    <col min="2" max="2" width="14.42578125" customWidth="1"/>
    <col min="6" max="6" width="16.140625" customWidth="1"/>
  </cols>
  <sheetData>
    <row r="2" spans="2:12" x14ac:dyDescent="0.25">
      <c r="I2" t="s">
        <v>1400</v>
      </c>
    </row>
    <row r="3" spans="2:12" x14ac:dyDescent="0.25">
      <c r="B3" s="163" t="s">
        <v>1444</v>
      </c>
      <c r="C3" s="163" t="s">
        <v>1445</v>
      </c>
      <c r="D3" s="163" t="s">
        <v>1446</v>
      </c>
      <c r="E3" s="163" t="s">
        <v>1447</v>
      </c>
      <c r="F3" s="163" t="s">
        <v>1448</v>
      </c>
      <c r="G3" s="163" t="s">
        <v>1449</v>
      </c>
      <c r="I3" s="26" t="s">
        <v>1389</v>
      </c>
      <c r="J3" s="496" t="s">
        <v>1292</v>
      </c>
      <c r="K3" s="496"/>
      <c r="L3" s="26" t="s">
        <v>1032</v>
      </c>
    </row>
    <row r="4" spans="2:12" x14ac:dyDescent="0.25">
      <c r="B4" s="163" t="s">
        <v>1450</v>
      </c>
      <c r="C4" s="163" t="s">
        <v>1451</v>
      </c>
      <c r="D4" s="163" t="s">
        <v>1452</v>
      </c>
      <c r="E4" s="163" t="s">
        <v>314</v>
      </c>
      <c r="F4" s="163" t="s">
        <v>1453</v>
      </c>
      <c r="G4" s="163" t="s">
        <v>1454</v>
      </c>
      <c r="I4" s="26" t="s">
        <v>1803</v>
      </c>
      <c r="J4" s="496" t="s">
        <v>1804</v>
      </c>
      <c r="K4" s="496"/>
      <c r="L4" s="26" t="s">
        <v>1454</v>
      </c>
    </row>
    <row r="6" spans="2:12" x14ac:dyDescent="0.25">
      <c r="B6" t="s">
        <v>2130</v>
      </c>
    </row>
    <row r="7" spans="2:12" x14ac:dyDescent="0.25">
      <c r="B7" t="s">
        <v>1778</v>
      </c>
      <c r="I7" t="s">
        <v>1807</v>
      </c>
    </row>
    <row r="8" spans="2:12" x14ac:dyDescent="0.25">
      <c r="B8" t="s">
        <v>1779</v>
      </c>
    </row>
    <row r="9" spans="2:12" x14ac:dyDescent="0.25">
      <c r="B9" t="s">
        <v>1780</v>
      </c>
      <c r="I9" s="190" t="s">
        <v>1389</v>
      </c>
      <c r="J9" s="486" t="s">
        <v>1292</v>
      </c>
      <c r="K9" s="486"/>
      <c r="L9" s="190" t="s">
        <v>1032</v>
      </c>
    </row>
    <row r="10" spans="2:12" x14ac:dyDescent="0.25">
      <c r="B10" t="s">
        <v>1781</v>
      </c>
      <c r="I10" s="190">
        <v>1</v>
      </c>
      <c r="J10" s="497" t="s">
        <v>1805</v>
      </c>
      <c r="K10" s="498"/>
      <c r="L10" s="190">
        <v>1</v>
      </c>
    </row>
    <row r="11" spans="2:12" x14ac:dyDescent="0.25">
      <c r="B11" t="s">
        <v>1806</v>
      </c>
    </row>
    <row r="15" spans="2:12" x14ac:dyDescent="0.25">
      <c r="B15" s="488" t="s">
        <v>1811</v>
      </c>
      <c r="C15" s="488"/>
      <c r="F15" s="464" t="s">
        <v>1812</v>
      </c>
      <c r="G15" s="464"/>
      <c r="H15" s="464"/>
      <c r="J15" s="464" t="s">
        <v>1812</v>
      </c>
      <c r="K15" s="464"/>
      <c r="L15" s="464"/>
    </row>
    <row r="16" spans="2:12" x14ac:dyDescent="0.25">
      <c r="F16" s="438" t="s">
        <v>1916</v>
      </c>
      <c r="G16" s="438"/>
      <c r="H16" s="438"/>
      <c r="J16" s="472" t="s">
        <v>1917</v>
      </c>
      <c r="K16" s="472"/>
      <c r="L16" s="472"/>
    </row>
    <row r="17" spans="2:18" x14ac:dyDescent="0.25">
      <c r="B17" t="s">
        <v>1056</v>
      </c>
      <c r="F17" t="s">
        <v>1056</v>
      </c>
      <c r="J17" t="s">
        <v>1056</v>
      </c>
      <c r="R17" t="s">
        <v>1056</v>
      </c>
    </row>
    <row r="18" spans="2:18" x14ac:dyDescent="0.25">
      <c r="B18" t="s">
        <v>1200</v>
      </c>
      <c r="F18" t="s">
        <v>1200</v>
      </c>
      <c r="J18" t="s">
        <v>1200</v>
      </c>
      <c r="R18" t="s">
        <v>1200</v>
      </c>
    </row>
    <row r="19" spans="2:18" x14ac:dyDescent="0.25">
      <c r="B19" t="s">
        <v>1201</v>
      </c>
      <c r="F19" t="s">
        <v>1201</v>
      </c>
      <c r="J19" t="s">
        <v>1201</v>
      </c>
      <c r="R19" t="s">
        <v>1201</v>
      </c>
    </row>
    <row r="20" spans="2:18" x14ac:dyDescent="0.25">
      <c r="B20" t="s">
        <v>1810</v>
      </c>
      <c r="F20" t="s">
        <v>1675</v>
      </c>
      <c r="J20" t="s">
        <v>1680</v>
      </c>
      <c r="N20" t="s">
        <v>1683</v>
      </c>
      <c r="R20" t="s">
        <v>1672</v>
      </c>
    </row>
    <row r="21" spans="2:18" x14ac:dyDescent="0.25">
      <c r="B21" t="s">
        <v>1676</v>
      </c>
      <c r="F21" t="s">
        <v>1676</v>
      </c>
      <c r="J21" t="s">
        <v>1676</v>
      </c>
    </row>
    <row r="23" spans="2:18" x14ac:dyDescent="0.25">
      <c r="B23" t="s">
        <v>569</v>
      </c>
      <c r="F23" t="s">
        <v>569</v>
      </c>
      <c r="J23" t="s">
        <v>569</v>
      </c>
      <c r="R23" t="s">
        <v>569</v>
      </c>
    </row>
    <row r="24" spans="2:18" x14ac:dyDescent="0.25">
      <c r="B24" t="s">
        <v>570</v>
      </c>
      <c r="F24" t="s">
        <v>570</v>
      </c>
      <c r="J24" t="s">
        <v>570</v>
      </c>
      <c r="R24" t="s">
        <v>570</v>
      </c>
    </row>
    <row r="25" spans="2:18" x14ac:dyDescent="0.25">
      <c r="B25" t="s">
        <v>611</v>
      </c>
      <c r="F25" t="s">
        <v>611</v>
      </c>
      <c r="J25" t="s">
        <v>611</v>
      </c>
      <c r="R25" t="s">
        <v>611</v>
      </c>
    </row>
    <row r="26" spans="2:18" x14ac:dyDescent="0.25">
      <c r="B26" t="s">
        <v>570</v>
      </c>
      <c r="F26" t="s">
        <v>570</v>
      </c>
      <c r="J26" t="s">
        <v>570</v>
      </c>
      <c r="R26" t="s">
        <v>570</v>
      </c>
    </row>
    <row r="27" spans="2:18" x14ac:dyDescent="0.25">
      <c r="B27" t="s">
        <v>612</v>
      </c>
      <c r="F27" t="s">
        <v>612</v>
      </c>
      <c r="J27" t="s">
        <v>612</v>
      </c>
      <c r="R27" t="s">
        <v>612</v>
      </c>
    </row>
    <row r="28" spans="2:18" x14ac:dyDescent="0.25">
      <c r="B28" t="s">
        <v>573</v>
      </c>
      <c r="F28" t="s">
        <v>573</v>
      </c>
      <c r="J28" t="s">
        <v>573</v>
      </c>
      <c r="R28" t="s">
        <v>573</v>
      </c>
    </row>
    <row r="29" spans="2:18" x14ac:dyDescent="0.25">
      <c r="B29" t="s">
        <v>1808</v>
      </c>
      <c r="F29" t="s">
        <v>1677</v>
      </c>
      <c r="J29" t="s">
        <v>1681</v>
      </c>
      <c r="R29" t="s">
        <v>1673</v>
      </c>
    </row>
    <row r="30" spans="2:18" x14ac:dyDescent="0.25">
      <c r="B30" t="s">
        <v>1080</v>
      </c>
      <c r="F30" t="s">
        <v>1674</v>
      </c>
      <c r="J30" t="s">
        <v>1674</v>
      </c>
      <c r="R30" t="s">
        <v>1674</v>
      </c>
    </row>
    <row r="31" spans="2:18" x14ac:dyDescent="0.25">
      <c r="B31" t="s">
        <v>1678</v>
      </c>
      <c r="F31" t="s">
        <v>1678</v>
      </c>
      <c r="J31" t="s">
        <v>1678</v>
      </c>
    </row>
    <row r="32" spans="2:18" x14ac:dyDescent="0.25">
      <c r="B32" t="s">
        <v>1809</v>
      </c>
      <c r="F32" t="s">
        <v>1679</v>
      </c>
      <c r="J32" t="s">
        <v>1682</v>
      </c>
    </row>
    <row r="35" spans="2:2" x14ac:dyDescent="0.25">
      <c r="B35" t="s">
        <v>2160</v>
      </c>
    </row>
    <row r="36" spans="2:2" x14ac:dyDescent="0.25">
      <c r="B36" t="s">
        <v>1056</v>
      </c>
    </row>
    <row r="37" spans="2:2" x14ac:dyDescent="0.25">
      <c r="B37" t="s">
        <v>1200</v>
      </c>
    </row>
    <row r="38" spans="2:2" x14ac:dyDescent="0.25">
      <c r="B38" t="s">
        <v>1343</v>
      </c>
    </row>
    <row r="39" spans="2:2" x14ac:dyDescent="0.25">
      <c r="B39" t="s">
        <v>2161</v>
      </c>
    </row>
    <row r="40" spans="2:2" x14ac:dyDescent="0.25">
      <c r="B40" t="s">
        <v>1676</v>
      </c>
    </row>
    <row r="42" spans="2:2" x14ac:dyDescent="0.25">
      <c r="B42" t="s">
        <v>569</v>
      </c>
    </row>
    <row r="43" spans="2:2" x14ac:dyDescent="0.25">
      <c r="B43" t="s">
        <v>570</v>
      </c>
    </row>
    <row r="44" spans="2:2" x14ac:dyDescent="0.25">
      <c r="B44" t="s">
        <v>611</v>
      </c>
    </row>
    <row r="45" spans="2:2" x14ac:dyDescent="0.25">
      <c r="B45" t="s">
        <v>570</v>
      </c>
    </row>
    <row r="46" spans="2:2" x14ac:dyDescent="0.25">
      <c r="B46" t="s">
        <v>616</v>
      </c>
    </row>
    <row r="47" spans="2:2" x14ac:dyDescent="0.25">
      <c r="B47" t="s">
        <v>573</v>
      </c>
    </row>
    <row r="48" spans="2:2" x14ac:dyDescent="0.25">
      <c r="B48" t="s">
        <v>2162</v>
      </c>
    </row>
    <row r="49" spans="1:30" x14ac:dyDescent="0.25">
      <c r="B49" t="s">
        <v>2163</v>
      </c>
    </row>
    <row r="50" spans="1:30" x14ac:dyDescent="0.25">
      <c r="B50" t="s">
        <v>1678</v>
      </c>
    </row>
    <row r="51" spans="1:30" x14ac:dyDescent="0.25">
      <c r="B51" t="s">
        <v>1809</v>
      </c>
      <c r="R51" s="488">
        <v>10</v>
      </c>
      <c r="S51" s="488"/>
      <c r="U51" s="488">
        <v>11</v>
      </c>
      <c r="V51" s="488"/>
      <c r="X51" s="488">
        <v>12</v>
      </c>
      <c r="Y51" s="488"/>
      <c r="AA51" s="488">
        <v>13</v>
      </c>
      <c r="AB51" s="488"/>
    </row>
    <row r="52" spans="1:30" x14ac:dyDescent="0.25">
      <c r="R52" t="s">
        <v>1056</v>
      </c>
      <c r="U52" t="s">
        <v>1056</v>
      </c>
      <c r="X52" t="s">
        <v>1056</v>
      </c>
      <c r="AA52" t="s">
        <v>1056</v>
      </c>
      <c r="AD52" t="s">
        <v>1056</v>
      </c>
    </row>
    <row r="53" spans="1:30" x14ac:dyDescent="0.25">
      <c r="R53" t="s">
        <v>1200</v>
      </c>
      <c r="U53" t="s">
        <v>1200</v>
      </c>
      <c r="X53" t="s">
        <v>1200</v>
      </c>
      <c r="AA53" t="s">
        <v>1200</v>
      </c>
      <c r="AD53" t="s">
        <v>1200</v>
      </c>
    </row>
    <row r="54" spans="1:30" x14ac:dyDescent="0.25">
      <c r="R54" t="s">
        <v>2164</v>
      </c>
      <c r="U54" t="s">
        <v>2164</v>
      </c>
      <c r="X54" t="s">
        <v>2164</v>
      </c>
      <c r="AA54" t="s">
        <v>2164</v>
      </c>
      <c r="AD54" t="s">
        <v>2164</v>
      </c>
    </row>
    <row r="55" spans="1:30" x14ac:dyDescent="0.25">
      <c r="A55" t="s">
        <v>2167</v>
      </c>
      <c r="R55" t="s">
        <v>2171</v>
      </c>
      <c r="U55" t="s">
        <v>2172</v>
      </c>
      <c r="X55" t="s">
        <v>2169</v>
      </c>
      <c r="AA55" t="s">
        <v>2174</v>
      </c>
      <c r="AD55" t="s">
        <v>2176</v>
      </c>
    </row>
    <row r="56" spans="1:30" x14ac:dyDescent="0.25">
      <c r="B56" t="s">
        <v>1270</v>
      </c>
      <c r="R56" t="s">
        <v>1676</v>
      </c>
      <c r="U56" t="s">
        <v>1676</v>
      </c>
      <c r="X56" t="s">
        <v>1676</v>
      </c>
      <c r="AA56" t="s">
        <v>1676</v>
      </c>
      <c r="AD56" t="s">
        <v>1676</v>
      </c>
    </row>
    <row r="57" spans="1:30" x14ac:dyDescent="0.25">
      <c r="B57" t="s">
        <v>1056</v>
      </c>
    </row>
    <row r="58" spans="1:30" x14ac:dyDescent="0.25">
      <c r="B58" t="s">
        <v>1200</v>
      </c>
      <c r="R58" t="s">
        <v>569</v>
      </c>
      <c r="U58" t="s">
        <v>569</v>
      </c>
      <c r="X58" t="s">
        <v>569</v>
      </c>
      <c r="AA58" t="s">
        <v>569</v>
      </c>
      <c r="AD58" t="s">
        <v>569</v>
      </c>
    </row>
    <row r="59" spans="1:30" x14ac:dyDescent="0.25">
      <c r="B59" t="s">
        <v>2164</v>
      </c>
      <c r="R59" t="s">
        <v>570</v>
      </c>
      <c r="U59" t="s">
        <v>570</v>
      </c>
      <c r="X59" t="s">
        <v>570</v>
      </c>
      <c r="AA59" t="s">
        <v>570</v>
      </c>
      <c r="AD59" t="s">
        <v>570</v>
      </c>
    </row>
    <row r="60" spans="1:30" x14ac:dyDescent="0.25">
      <c r="B60" t="s">
        <v>2165</v>
      </c>
      <c r="R60" t="s">
        <v>611</v>
      </c>
      <c r="U60" t="s">
        <v>611</v>
      </c>
      <c r="X60" t="s">
        <v>611</v>
      </c>
      <c r="AA60" t="s">
        <v>611</v>
      </c>
      <c r="AD60" t="s">
        <v>611</v>
      </c>
    </row>
    <row r="61" spans="1:30" x14ac:dyDescent="0.25">
      <c r="R61" t="s">
        <v>570</v>
      </c>
      <c r="U61" t="s">
        <v>570</v>
      </c>
      <c r="X61" t="s">
        <v>570</v>
      </c>
      <c r="AA61" t="s">
        <v>570</v>
      </c>
      <c r="AD61" t="s">
        <v>570</v>
      </c>
    </row>
    <row r="62" spans="1:30" x14ac:dyDescent="0.25">
      <c r="B62" t="s">
        <v>1087</v>
      </c>
      <c r="R62" t="s">
        <v>614</v>
      </c>
      <c r="U62" t="s">
        <v>614</v>
      </c>
      <c r="X62" t="s">
        <v>614</v>
      </c>
      <c r="AA62" t="s">
        <v>614</v>
      </c>
      <c r="AD62" t="s">
        <v>614</v>
      </c>
    </row>
    <row r="63" spans="1:30" x14ac:dyDescent="0.25">
      <c r="B63" t="s">
        <v>1080</v>
      </c>
      <c r="R63" t="s">
        <v>573</v>
      </c>
      <c r="U63" t="s">
        <v>573</v>
      </c>
      <c r="X63" t="s">
        <v>573</v>
      </c>
      <c r="AA63" t="s">
        <v>573</v>
      </c>
      <c r="AD63" t="s">
        <v>573</v>
      </c>
    </row>
    <row r="64" spans="1:30" x14ac:dyDescent="0.25">
      <c r="B64" t="s">
        <v>569</v>
      </c>
      <c r="R64" t="s">
        <v>2170</v>
      </c>
      <c r="U64" t="s">
        <v>2173</v>
      </c>
      <c r="X64" t="s">
        <v>2170</v>
      </c>
      <c r="AA64" t="s">
        <v>2175</v>
      </c>
      <c r="AD64" t="s">
        <v>2177</v>
      </c>
    </row>
    <row r="65" spans="2:31" x14ac:dyDescent="0.25">
      <c r="B65" t="s">
        <v>570</v>
      </c>
      <c r="R65" t="s">
        <v>1674</v>
      </c>
      <c r="U65" t="s">
        <v>1674</v>
      </c>
      <c r="X65" t="s">
        <v>1674</v>
      </c>
      <c r="AA65" t="s">
        <v>1674</v>
      </c>
      <c r="AD65" t="s">
        <v>2163</v>
      </c>
    </row>
    <row r="66" spans="2:31" x14ac:dyDescent="0.25">
      <c r="B66" t="s">
        <v>611</v>
      </c>
      <c r="R66" t="s">
        <v>1678</v>
      </c>
      <c r="U66" t="s">
        <v>1678</v>
      </c>
      <c r="X66" t="s">
        <v>1678</v>
      </c>
      <c r="AA66" t="s">
        <v>1678</v>
      </c>
      <c r="AD66" t="s">
        <v>1678</v>
      </c>
    </row>
    <row r="67" spans="2:31" x14ac:dyDescent="0.25">
      <c r="B67" t="s">
        <v>570</v>
      </c>
      <c r="R67" t="s">
        <v>1679</v>
      </c>
      <c r="U67" t="s">
        <v>1143</v>
      </c>
      <c r="X67" t="s">
        <v>1679</v>
      </c>
      <c r="AA67" t="s">
        <v>1143</v>
      </c>
      <c r="AD67" t="s">
        <v>1809</v>
      </c>
    </row>
    <row r="68" spans="2:31" x14ac:dyDescent="0.25">
      <c r="B68" t="s">
        <v>614</v>
      </c>
    </row>
    <row r="69" spans="2:31" x14ac:dyDescent="0.25">
      <c r="B69" t="s">
        <v>573</v>
      </c>
    </row>
    <row r="70" spans="2:31" x14ac:dyDescent="0.25">
      <c r="B70" t="s">
        <v>2166</v>
      </c>
    </row>
    <row r="71" spans="2:31" x14ac:dyDescent="0.25">
      <c r="B71" t="s">
        <v>1080</v>
      </c>
    </row>
    <row r="72" spans="2:31" ht="15" customHeight="1" x14ac:dyDescent="0.25">
      <c r="K72" t="s">
        <v>2168</v>
      </c>
      <c r="R72" s="437" t="s">
        <v>2178</v>
      </c>
      <c r="S72" s="437"/>
      <c r="T72" s="437"/>
      <c r="U72" s="437"/>
      <c r="V72" s="437"/>
      <c r="W72" s="437"/>
      <c r="X72" s="437"/>
      <c r="Y72" s="437"/>
      <c r="Z72" s="437"/>
      <c r="AA72" s="437"/>
      <c r="AB72" s="437"/>
      <c r="AC72" s="437"/>
      <c r="AD72" s="437"/>
      <c r="AE72" s="437"/>
    </row>
    <row r="73" spans="2:31" x14ac:dyDescent="0.25">
      <c r="R73" s="437"/>
      <c r="S73" s="437"/>
      <c r="T73" s="437"/>
      <c r="U73" s="437"/>
      <c r="V73" s="437"/>
      <c r="W73" s="437"/>
      <c r="X73" s="437"/>
      <c r="Y73" s="437"/>
      <c r="Z73" s="437"/>
      <c r="AA73" s="437"/>
      <c r="AB73" s="437"/>
      <c r="AC73" s="437"/>
      <c r="AD73" s="437"/>
      <c r="AE73" s="437"/>
    </row>
    <row r="74" spans="2:31" x14ac:dyDescent="0.25">
      <c r="R74" s="437"/>
      <c r="S74" s="437"/>
      <c r="T74" s="437"/>
      <c r="U74" s="437"/>
      <c r="V74" s="437"/>
      <c r="W74" s="437"/>
      <c r="X74" s="437"/>
      <c r="Y74" s="437"/>
      <c r="Z74" s="437"/>
      <c r="AA74" s="437"/>
      <c r="AB74" s="437"/>
      <c r="AC74" s="437"/>
      <c r="AD74" s="437"/>
      <c r="AE74" s="437"/>
    </row>
    <row r="75" spans="2:31" x14ac:dyDescent="0.25">
      <c r="R75" s="437"/>
      <c r="S75" s="437"/>
      <c r="T75" s="437"/>
      <c r="U75" s="437"/>
      <c r="V75" s="437"/>
      <c r="W75" s="437"/>
      <c r="X75" s="437"/>
      <c r="Y75" s="437"/>
      <c r="Z75" s="437"/>
      <c r="AA75" s="437"/>
      <c r="AB75" s="437"/>
      <c r="AC75" s="437"/>
      <c r="AD75" s="437"/>
      <c r="AE75" s="437"/>
    </row>
    <row r="76" spans="2:31" x14ac:dyDescent="0.25">
      <c r="R76" s="437"/>
      <c r="S76" s="437"/>
      <c r="T76" s="437"/>
      <c r="U76" s="437"/>
      <c r="V76" s="437"/>
      <c r="W76" s="437"/>
      <c r="X76" s="437"/>
      <c r="Y76" s="437"/>
      <c r="Z76" s="437"/>
      <c r="AA76" s="437"/>
      <c r="AB76" s="437"/>
      <c r="AC76" s="437"/>
      <c r="AD76" s="437"/>
      <c r="AE76" s="437"/>
    </row>
    <row r="92" spans="2:2" x14ac:dyDescent="0.25">
      <c r="B92" t="s">
        <v>1056</v>
      </c>
    </row>
    <row r="93" spans="2:2" x14ac:dyDescent="0.25">
      <c r="B93" t="s">
        <v>1200</v>
      </c>
    </row>
    <row r="94" spans="2:2" x14ac:dyDescent="0.25">
      <c r="B94" t="s">
        <v>1201</v>
      </c>
    </row>
    <row r="95" spans="2:2" x14ac:dyDescent="0.25">
      <c r="B95" t="s">
        <v>2132</v>
      </c>
    </row>
    <row r="96" spans="2:2" x14ac:dyDescent="0.25">
      <c r="B96" t="s">
        <v>1676</v>
      </c>
    </row>
    <row r="98" spans="2:2" x14ac:dyDescent="0.25">
      <c r="B98" t="s">
        <v>569</v>
      </c>
    </row>
    <row r="99" spans="2:2" x14ac:dyDescent="0.25">
      <c r="B99" t="s">
        <v>570</v>
      </c>
    </row>
    <row r="100" spans="2:2" x14ac:dyDescent="0.25">
      <c r="B100" t="s">
        <v>611</v>
      </c>
    </row>
    <row r="101" spans="2:2" x14ac:dyDescent="0.25">
      <c r="B101" t="s">
        <v>570</v>
      </c>
    </row>
    <row r="102" spans="2:2" x14ac:dyDescent="0.25">
      <c r="B102" t="s">
        <v>612</v>
      </c>
    </row>
    <row r="103" spans="2:2" x14ac:dyDescent="0.25">
      <c r="B103" t="s">
        <v>573</v>
      </c>
    </row>
    <row r="104" spans="2:2" x14ac:dyDescent="0.25">
      <c r="B104" t="s">
        <v>2133</v>
      </c>
    </row>
    <row r="105" spans="2:2" x14ac:dyDescent="0.25">
      <c r="B105" t="s">
        <v>1674</v>
      </c>
    </row>
    <row r="106" spans="2:2" x14ac:dyDescent="0.25">
      <c r="B106" t="s">
        <v>1678</v>
      </c>
    </row>
    <row r="107" spans="2:2" x14ac:dyDescent="0.25">
      <c r="B107" t="s">
        <v>1682</v>
      </c>
    </row>
    <row r="110" spans="2:2" x14ac:dyDescent="0.25">
      <c r="B110" t="s">
        <v>1056</v>
      </c>
    </row>
    <row r="111" spans="2:2" x14ac:dyDescent="0.25">
      <c r="B111" t="s">
        <v>1200</v>
      </c>
    </row>
    <row r="112" spans="2:2" x14ac:dyDescent="0.25">
      <c r="B112" t="s">
        <v>1201</v>
      </c>
    </row>
    <row r="113" spans="2:2" x14ac:dyDescent="0.25">
      <c r="B113" t="s">
        <v>2134</v>
      </c>
    </row>
    <row r="114" spans="2:2" x14ac:dyDescent="0.25">
      <c r="B114" t="s">
        <v>1676</v>
      </c>
    </row>
    <row r="116" spans="2:2" x14ac:dyDescent="0.25">
      <c r="B116" t="s">
        <v>569</v>
      </c>
    </row>
    <row r="117" spans="2:2" x14ac:dyDescent="0.25">
      <c r="B117" t="s">
        <v>570</v>
      </c>
    </row>
    <row r="118" spans="2:2" x14ac:dyDescent="0.25">
      <c r="B118" t="s">
        <v>611</v>
      </c>
    </row>
    <row r="119" spans="2:2" x14ac:dyDescent="0.25">
      <c r="B119" t="s">
        <v>570</v>
      </c>
    </row>
    <row r="120" spans="2:2" x14ac:dyDescent="0.25">
      <c r="B120" t="s">
        <v>612</v>
      </c>
    </row>
    <row r="121" spans="2:2" x14ac:dyDescent="0.25">
      <c r="B121" t="s">
        <v>573</v>
      </c>
    </row>
    <row r="122" spans="2:2" x14ac:dyDescent="0.25">
      <c r="B122" t="s">
        <v>2135</v>
      </c>
    </row>
    <row r="123" spans="2:2" x14ac:dyDescent="0.25">
      <c r="B123" t="s">
        <v>1674</v>
      </c>
    </row>
    <row r="124" spans="2:2" x14ac:dyDescent="0.25">
      <c r="B124" t="s">
        <v>1678</v>
      </c>
    </row>
    <row r="125" spans="2:2" x14ac:dyDescent="0.25">
      <c r="B125" t="s">
        <v>1682</v>
      </c>
    </row>
  </sheetData>
  <mergeCells count="14">
    <mergeCell ref="U51:V51"/>
    <mergeCell ref="X51:Y51"/>
    <mergeCell ref="AA51:AB51"/>
    <mergeCell ref="R72:AE76"/>
    <mergeCell ref="F15:H15"/>
    <mergeCell ref="F16:H16"/>
    <mergeCell ref="B15:C15"/>
    <mergeCell ref="J15:L15"/>
    <mergeCell ref="R51:S51"/>
    <mergeCell ref="J3:K3"/>
    <mergeCell ref="J4:K4"/>
    <mergeCell ref="J9:K9"/>
    <mergeCell ref="J10:K10"/>
    <mergeCell ref="J16:L16"/>
  </mergeCells>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dimension ref="A2:P87"/>
  <sheetViews>
    <sheetView zoomScale="70" zoomScaleNormal="70" workbookViewId="0">
      <selection activeCell="Q22" sqref="Q22"/>
    </sheetView>
  </sheetViews>
  <sheetFormatPr defaultRowHeight="15" x14ac:dyDescent="0.25"/>
  <cols>
    <col min="2" max="2" width="21.5703125" customWidth="1"/>
    <col min="3" max="3" width="15" customWidth="1"/>
    <col min="4" max="4" width="8.42578125" customWidth="1"/>
  </cols>
  <sheetData>
    <row r="2" spans="2:7" x14ac:dyDescent="0.25">
      <c r="B2" s="202" t="s">
        <v>1456</v>
      </c>
    </row>
    <row r="4" spans="2:7" x14ac:dyDescent="0.25">
      <c r="B4" s="190" t="s">
        <v>1444</v>
      </c>
      <c r="C4" s="190" t="s">
        <v>1445</v>
      </c>
      <c r="D4" s="190" t="s">
        <v>1446</v>
      </c>
      <c r="E4" s="190" t="s">
        <v>1447</v>
      </c>
      <c r="F4" s="190" t="s">
        <v>1448</v>
      </c>
      <c r="G4" s="190" t="s">
        <v>1449</v>
      </c>
    </row>
    <row r="5" spans="2:7" x14ac:dyDescent="0.25">
      <c r="B5" s="190" t="s">
        <v>1456</v>
      </c>
      <c r="C5" s="190" t="s">
        <v>1451</v>
      </c>
      <c r="D5" s="190" t="s">
        <v>1457</v>
      </c>
      <c r="E5" s="190" t="s">
        <v>314</v>
      </c>
      <c r="F5" s="190" t="s">
        <v>314</v>
      </c>
      <c r="G5" s="190" t="s">
        <v>1458</v>
      </c>
    </row>
    <row r="7" spans="2:7" x14ac:dyDescent="0.25">
      <c r="B7" t="s">
        <v>1400</v>
      </c>
    </row>
    <row r="9" spans="2:7" x14ac:dyDescent="0.25">
      <c r="B9" s="162" t="s">
        <v>1389</v>
      </c>
      <c r="C9" s="472" t="s">
        <v>1292</v>
      </c>
      <c r="D9" s="472"/>
      <c r="E9" s="162" t="s">
        <v>1032</v>
      </c>
    </row>
    <row r="10" spans="2:7" x14ac:dyDescent="0.25">
      <c r="B10" s="162" t="s">
        <v>1459</v>
      </c>
      <c r="C10" s="472" t="s">
        <v>1460</v>
      </c>
      <c r="D10" s="472"/>
      <c r="E10" s="162">
        <v>3</v>
      </c>
    </row>
    <row r="12" spans="2:7" x14ac:dyDescent="0.25">
      <c r="B12" t="s">
        <v>1461</v>
      </c>
    </row>
    <row r="14" spans="2:7" x14ac:dyDescent="0.25">
      <c r="B14" s="162" t="s">
        <v>1389</v>
      </c>
      <c r="C14" s="472" t="s">
        <v>1292</v>
      </c>
      <c r="D14" s="472"/>
      <c r="E14" s="472"/>
      <c r="F14" s="162" t="s">
        <v>1032</v>
      </c>
    </row>
    <row r="15" spans="2:7" x14ac:dyDescent="0.25">
      <c r="B15" s="162" t="s">
        <v>1462</v>
      </c>
      <c r="C15" s="472" t="s">
        <v>1463</v>
      </c>
      <c r="D15" s="472"/>
      <c r="E15" s="472"/>
      <c r="F15" s="162" t="s">
        <v>526</v>
      </c>
    </row>
    <row r="16" spans="2:7" x14ac:dyDescent="0.25">
      <c r="B16" s="162" t="s">
        <v>1464</v>
      </c>
      <c r="C16" s="472" t="s">
        <v>1465</v>
      </c>
      <c r="D16" s="472"/>
      <c r="E16" s="472"/>
      <c r="F16" s="162">
        <v>3</v>
      </c>
    </row>
    <row r="18" spans="1:15" x14ac:dyDescent="0.25">
      <c r="B18" s="162" t="s">
        <v>1466</v>
      </c>
      <c r="C18" s="500" t="s">
        <v>1467</v>
      </c>
      <c r="D18" s="500"/>
      <c r="E18" s="500"/>
      <c r="F18" s="500"/>
      <c r="G18" s="500"/>
    </row>
    <row r="19" spans="1:15" x14ac:dyDescent="0.25">
      <c r="M19" s="485" t="s">
        <v>1915</v>
      </c>
      <c r="N19" s="485"/>
      <c r="O19" s="485"/>
    </row>
    <row r="20" spans="1:15" ht="15" customHeight="1" x14ac:dyDescent="0.25">
      <c r="M20" s="485"/>
      <c r="N20" s="485"/>
      <c r="O20" s="485"/>
    </row>
    <row r="21" spans="1:15" x14ac:dyDescent="0.25">
      <c r="M21" s="485"/>
      <c r="N21" s="485"/>
      <c r="O21" s="485"/>
    </row>
    <row r="22" spans="1:15" ht="15" customHeight="1" x14ac:dyDescent="0.25">
      <c r="F22" s="83" t="s">
        <v>62</v>
      </c>
      <c r="H22" t="s">
        <v>1477</v>
      </c>
      <c r="M22" s="485"/>
      <c r="N22" s="485"/>
      <c r="O22" s="485"/>
    </row>
    <row r="23" spans="1:15" x14ac:dyDescent="0.25">
      <c r="F23" s="162"/>
      <c r="M23" s="485"/>
      <c r="N23" s="485"/>
      <c r="O23" s="485"/>
    </row>
    <row r="24" spans="1:15" x14ac:dyDescent="0.25">
      <c r="F24" s="83" t="s">
        <v>62</v>
      </c>
      <c r="H24" t="s">
        <v>1476</v>
      </c>
      <c r="J24" t="s">
        <v>1478</v>
      </c>
      <c r="M24" s="485"/>
      <c r="N24" s="485"/>
      <c r="O24" s="485"/>
    </row>
    <row r="25" spans="1:15" x14ac:dyDescent="0.25">
      <c r="F25" s="162"/>
      <c r="J25" t="s">
        <v>1479</v>
      </c>
      <c r="M25" s="485"/>
      <c r="N25" s="485"/>
      <c r="O25" s="485"/>
    </row>
    <row r="26" spans="1:15" x14ac:dyDescent="0.25">
      <c r="A26" s="438" t="s">
        <v>1473</v>
      </c>
      <c r="B26" s="438"/>
      <c r="C26" t="s">
        <v>1469</v>
      </c>
      <c r="F26" s="162">
        <v>20101</v>
      </c>
      <c r="H26" t="s">
        <v>1470</v>
      </c>
      <c r="M26" s="485"/>
      <c r="N26" s="485"/>
      <c r="O26" s="485"/>
    </row>
    <row r="27" spans="1:15" x14ac:dyDescent="0.25">
      <c r="F27" s="162"/>
      <c r="J27" t="s">
        <v>1478</v>
      </c>
      <c r="M27" s="485"/>
      <c r="N27" s="485"/>
      <c r="O27" s="485"/>
    </row>
    <row r="28" spans="1:15" x14ac:dyDescent="0.25">
      <c r="A28" s="438" t="s">
        <v>1474</v>
      </c>
      <c r="B28" s="438"/>
      <c r="C28" t="s">
        <v>1468</v>
      </c>
      <c r="F28" s="162">
        <v>40303</v>
      </c>
      <c r="H28" t="s">
        <v>1471</v>
      </c>
      <c r="J28" t="s">
        <v>1479</v>
      </c>
      <c r="M28" s="485"/>
      <c r="N28" s="485"/>
      <c r="O28" s="485"/>
    </row>
    <row r="29" spans="1:15" x14ac:dyDescent="0.25">
      <c r="F29" s="162"/>
      <c r="M29" s="485"/>
      <c r="N29" s="485"/>
      <c r="O29" s="485"/>
    </row>
    <row r="30" spans="1:15" x14ac:dyDescent="0.25">
      <c r="A30" s="438" t="s">
        <v>1475</v>
      </c>
      <c r="B30" s="438"/>
      <c r="C30" t="s">
        <v>1468</v>
      </c>
      <c r="F30" s="162">
        <v>60505</v>
      </c>
      <c r="H30" t="s">
        <v>1472</v>
      </c>
      <c r="J30" t="s">
        <v>1478</v>
      </c>
      <c r="M30" s="485"/>
      <c r="N30" s="485"/>
      <c r="O30" s="485"/>
    </row>
    <row r="31" spans="1:15" x14ac:dyDescent="0.25">
      <c r="J31" t="s">
        <v>1479</v>
      </c>
      <c r="M31" s="485"/>
      <c r="N31" s="485"/>
      <c r="O31" s="485"/>
    </row>
    <row r="32" spans="1:15" x14ac:dyDescent="0.25">
      <c r="M32" s="485"/>
      <c r="N32" s="485"/>
      <c r="O32" s="485"/>
    </row>
    <row r="33" spans="2:16" x14ac:dyDescent="0.25">
      <c r="M33" s="485"/>
      <c r="N33" s="485"/>
      <c r="O33" s="485"/>
    </row>
    <row r="34" spans="2:16" x14ac:dyDescent="0.25">
      <c r="D34" t="s">
        <v>1777</v>
      </c>
    </row>
    <row r="35" spans="2:16" x14ac:dyDescent="0.25">
      <c r="C35" t="s">
        <v>2139</v>
      </c>
    </row>
    <row r="39" spans="2:16" x14ac:dyDescent="0.25">
      <c r="B39" s="499" t="s">
        <v>2146</v>
      </c>
      <c r="C39" s="499"/>
      <c r="D39" s="499"/>
      <c r="E39" s="499"/>
      <c r="F39" s="499"/>
      <c r="G39" s="499"/>
      <c r="H39" s="499"/>
      <c r="I39" s="499"/>
      <c r="J39" s="499"/>
      <c r="K39" s="499"/>
      <c r="L39" s="499"/>
      <c r="M39" s="499"/>
      <c r="N39" s="499"/>
      <c r="O39" s="499"/>
      <c r="P39" s="499"/>
    </row>
    <row r="40" spans="2:16" x14ac:dyDescent="0.25">
      <c r="B40" s="499"/>
      <c r="C40" s="499"/>
      <c r="D40" s="499"/>
      <c r="E40" s="499"/>
      <c r="F40" s="499"/>
      <c r="G40" s="499"/>
      <c r="H40" s="499"/>
      <c r="I40" s="499"/>
      <c r="J40" s="499"/>
      <c r="K40" s="499"/>
      <c r="L40" s="499"/>
      <c r="M40" s="499"/>
      <c r="N40" s="499"/>
      <c r="O40" s="499"/>
      <c r="P40" s="499"/>
    </row>
    <row r="41" spans="2:16" x14ac:dyDescent="0.25">
      <c r="B41" s="499"/>
      <c r="C41" s="499"/>
      <c r="D41" s="499"/>
      <c r="E41" s="499"/>
      <c r="F41" s="499"/>
      <c r="G41" s="499"/>
      <c r="H41" s="499"/>
      <c r="I41" s="499"/>
      <c r="J41" s="499"/>
      <c r="K41" s="499"/>
      <c r="L41" s="499"/>
      <c r="M41" s="499"/>
      <c r="N41" s="499"/>
      <c r="O41" s="499"/>
      <c r="P41" s="499"/>
    </row>
    <row r="73" spans="3:11" x14ac:dyDescent="0.25">
      <c r="C73" t="s">
        <v>1056</v>
      </c>
      <c r="K73" t="s">
        <v>2144</v>
      </c>
    </row>
    <row r="74" spans="3:11" x14ac:dyDescent="0.25">
      <c r="C74" t="s">
        <v>1055</v>
      </c>
      <c r="K74" t="s">
        <v>2140</v>
      </c>
    </row>
    <row r="75" spans="3:11" x14ac:dyDescent="0.25">
      <c r="C75" t="s">
        <v>2136</v>
      </c>
    </row>
    <row r="76" spans="3:11" x14ac:dyDescent="0.25">
      <c r="C76" t="s">
        <v>1468</v>
      </c>
      <c r="K76" t="s">
        <v>2141</v>
      </c>
    </row>
    <row r="77" spans="3:11" x14ac:dyDescent="0.25">
      <c r="K77" t="s">
        <v>1479</v>
      </c>
    </row>
    <row r="78" spans="3:11" x14ac:dyDescent="0.25">
      <c r="C78" t="s">
        <v>569</v>
      </c>
      <c r="K78" t="s">
        <v>2142</v>
      </c>
    </row>
    <row r="79" spans="3:11" x14ac:dyDescent="0.25">
      <c r="C79" t="s">
        <v>1059</v>
      </c>
      <c r="K79" t="s">
        <v>2143</v>
      </c>
    </row>
    <row r="80" spans="3:11" x14ac:dyDescent="0.25">
      <c r="C80" t="s">
        <v>571</v>
      </c>
    </row>
    <row r="81" spans="3:11" x14ac:dyDescent="0.25">
      <c r="C81" t="s">
        <v>1059</v>
      </c>
      <c r="K81" t="s">
        <v>2145</v>
      </c>
    </row>
    <row r="82" spans="3:11" x14ac:dyDescent="0.25">
      <c r="C82" t="s">
        <v>583</v>
      </c>
    </row>
    <row r="83" spans="3:11" x14ac:dyDescent="0.25">
      <c r="C83" t="s">
        <v>573</v>
      </c>
    </row>
    <row r="84" spans="3:11" x14ac:dyDescent="0.25">
      <c r="C84" t="s">
        <v>1478</v>
      </c>
    </row>
    <row r="85" spans="3:11" x14ac:dyDescent="0.25">
      <c r="C85" t="s">
        <v>2137</v>
      </c>
    </row>
    <row r="87" spans="3:11" x14ac:dyDescent="0.25">
      <c r="C87" t="s">
        <v>2138</v>
      </c>
    </row>
  </sheetData>
  <mergeCells count="11">
    <mergeCell ref="B39:P41"/>
    <mergeCell ref="C9:D9"/>
    <mergeCell ref="C10:D10"/>
    <mergeCell ref="C15:E15"/>
    <mergeCell ref="C16:E16"/>
    <mergeCell ref="C14:E14"/>
    <mergeCell ref="M19:O33"/>
    <mergeCell ref="A26:B26"/>
    <mergeCell ref="A28:B28"/>
    <mergeCell ref="A30:B30"/>
    <mergeCell ref="C18:G18"/>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2:N66"/>
  <sheetViews>
    <sheetView topLeftCell="A4" zoomScale="60" zoomScaleNormal="60" zoomScaleSheetLayoutView="30" workbookViewId="0">
      <selection activeCell="F11" sqref="F11"/>
    </sheetView>
  </sheetViews>
  <sheetFormatPr defaultRowHeight="15" x14ac:dyDescent="0.25"/>
  <cols>
    <col min="1" max="1" width="16.42578125" customWidth="1"/>
    <col min="2" max="2" width="19.7109375" customWidth="1"/>
    <col min="3" max="3" width="18" customWidth="1"/>
    <col min="4" max="4" width="21.42578125" customWidth="1"/>
    <col min="5" max="5" width="30" customWidth="1"/>
    <col min="6" max="6" width="17.42578125" customWidth="1"/>
    <col min="7" max="7" width="10.85546875" customWidth="1"/>
    <col min="8" max="8" width="27.42578125" customWidth="1"/>
    <col min="9" max="9" width="25.7109375" customWidth="1"/>
    <col min="10" max="10" width="28.140625" customWidth="1"/>
    <col min="11" max="11" width="16.42578125" customWidth="1"/>
    <col min="13" max="13" width="54.5703125" customWidth="1"/>
    <col min="14" max="14" width="50.7109375" customWidth="1"/>
    <col min="15" max="15" width="23.42578125" customWidth="1"/>
  </cols>
  <sheetData>
    <row r="2" spans="1:14" ht="15" customHeight="1" x14ac:dyDescent="0.25">
      <c r="C2" s="439" t="s">
        <v>277</v>
      </c>
      <c r="D2" s="439"/>
      <c r="H2" s="447" t="s">
        <v>1047</v>
      </c>
      <c r="I2" s="447"/>
      <c r="J2" s="447"/>
      <c r="K2" s="447"/>
      <c r="L2" s="447"/>
      <c r="M2" s="447"/>
      <c r="N2" s="68"/>
    </row>
    <row r="3" spans="1:14" x14ac:dyDescent="0.25">
      <c r="H3" s="447"/>
      <c r="I3" s="447"/>
      <c r="J3" s="447"/>
      <c r="K3" s="447"/>
      <c r="L3" s="447"/>
      <c r="M3" s="447"/>
      <c r="N3" s="68"/>
    </row>
    <row r="4" spans="1:14" x14ac:dyDescent="0.25">
      <c r="B4" s="4" t="s">
        <v>39</v>
      </c>
      <c r="C4" s="4" t="s">
        <v>280</v>
      </c>
      <c r="D4" s="4" t="s">
        <v>40</v>
      </c>
      <c r="E4" s="4" t="s">
        <v>41</v>
      </c>
      <c r="F4" s="4" t="s">
        <v>42</v>
      </c>
      <c r="H4" s="447"/>
      <c r="I4" s="447"/>
      <c r="J4" s="447"/>
      <c r="K4" s="447"/>
      <c r="L4" s="447"/>
      <c r="M4" s="447"/>
      <c r="N4" s="68"/>
    </row>
    <row r="5" spans="1:14" x14ac:dyDescent="0.25">
      <c r="B5" s="438" t="s">
        <v>6</v>
      </c>
      <c r="C5" s="438"/>
      <c r="D5" s="438"/>
      <c r="E5" s="438"/>
      <c r="H5" s="69" t="s">
        <v>303</v>
      </c>
    </row>
    <row r="6" spans="1:14" ht="15.75" x14ac:dyDescent="0.25">
      <c r="H6" s="69" t="s">
        <v>304</v>
      </c>
    </row>
    <row r="7" spans="1:14" ht="15.75" x14ac:dyDescent="0.25">
      <c r="A7" t="s">
        <v>278</v>
      </c>
      <c r="B7" t="s">
        <v>279</v>
      </c>
      <c r="H7" s="69" t="s">
        <v>305</v>
      </c>
    </row>
    <row r="8" spans="1:14" x14ac:dyDescent="0.25">
      <c r="H8" s="69" t="s">
        <v>306</v>
      </c>
    </row>
    <row r="9" spans="1:14" ht="15.75" x14ac:dyDescent="0.25">
      <c r="H9" s="69" t="s">
        <v>307</v>
      </c>
    </row>
    <row r="10" spans="1:14" ht="15.75" x14ac:dyDescent="0.25">
      <c r="C10" s="6" t="s">
        <v>0</v>
      </c>
      <c r="H10" s="69" t="s">
        <v>308</v>
      </c>
    </row>
    <row r="11" spans="1:14" ht="15" customHeight="1" x14ac:dyDescent="0.25">
      <c r="D11" s="3" t="s">
        <v>1</v>
      </c>
    </row>
    <row r="12" spans="1:14" ht="15" customHeight="1" x14ac:dyDescent="0.25">
      <c r="D12" s="3" t="s">
        <v>2</v>
      </c>
    </row>
    <row r="13" spans="1:14" ht="15" customHeight="1" x14ac:dyDescent="0.25">
      <c r="D13" s="3" t="s">
        <v>3</v>
      </c>
      <c r="H13" s="449" t="s">
        <v>1048</v>
      </c>
      <c r="I13" s="449"/>
      <c r="J13" s="449"/>
      <c r="K13" s="449"/>
      <c r="L13" s="449"/>
      <c r="M13" s="449"/>
    </row>
    <row r="14" spans="1:14" ht="15" customHeight="1" x14ac:dyDescent="0.25">
      <c r="D14" s="3" t="s">
        <v>4</v>
      </c>
      <c r="H14" s="449"/>
      <c r="I14" s="449"/>
      <c r="J14" s="449"/>
      <c r="K14" s="449"/>
      <c r="L14" s="449"/>
      <c r="M14" s="449"/>
    </row>
    <row r="15" spans="1:14" x14ac:dyDescent="0.25">
      <c r="H15" s="29"/>
      <c r="I15" s="29"/>
      <c r="J15" s="29"/>
      <c r="K15" s="29"/>
      <c r="L15" s="29"/>
      <c r="M15" s="29"/>
    </row>
    <row r="16" spans="1:14" x14ac:dyDescent="0.25">
      <c r="D16" s="3" t="s">
        <v>50</v>
      </c>
      <c r="H16" s="29"/>
      <c r="I16" s="29"/>
      <c r="J16" s="29"/>
      <c r="K16" s="29"/>
      <c r="L16" s="29"/>
      <c r="M16" s="29"/>
    </row>
    <row r="17" spans="4:13" x14ac:dyDescent="0.25">
      <c r="E17" s="2" t="s">
        <v>5</v>
      </c>
    </row>
    <row r="18" spans="4:13" ht="16.5" customHeight="1" x14ac:dyDescent="0.25">
      <c r="E18" s="2" t="s">
        <v>7</v>
      </c>
      <c r="H18" s="448" t="s">
        <v>309</v>
      </c>
      <c r="I18" s="448"/>
      <c r="J18" s="448"/>
      <c r="K18" s="448"/>
      <c r="L18" s="448"/>
      <c r="M18" s="448"/>
    </row>
    <row r="19" spans="4:13" x14ac:dyDescent="0.25">
      <c r="E19" s="2" t="s">
        <v>8</v>
      </c>
      <c r="H19" s="448"/>
      <c r="I19" s="448"/>
      <c r="J19" s="448"/>
      <c r="K19" s="448"/>
      <c r="L19" s="448"/>
      <c r="M19" s="448"/>
    </row>
    <row r="20" spans="4:13" x14ac:dyDescent="0.25">
      <c r="E20" s="2" t="s">
        <v>9</v>
      </c>
    </row>
    <row r="21" spans="4:13" ht="15" customHeight="1" x14ac:dyDescent="0.25">
      <c r="E21" s="2" t="s">
        <v>10</v>
      </c>
      <c r="I21" s="12" t="s">
        <v>55</v>
      </c>
    </row>
    <row r="22" spans="4:13" x14ac:dyDescent="0.25">
      <c r="E22" s="2" t="s">
        <v>11</v>
      </c>
      <c r="I22" s="12" t="s">
        <v>56</v>
      </c>
    </row>
    <row r="23" spans="4:13" ht="15.75" thickBot="1" x14ac:dyDescent="0.3">
      <c r="E23" s="2" t="s">
        <v>12</v>
      </c>
      <c r="I23" s="26" t="s">
        <v>51</v>
      </c>
    </row>
    <row r="24" spans="4:13" x14ac:dyDescent="0.25">
      <c r="E24" s="2" t="s">
        <v>13</v>
      </c>
      <c r="H24" s="4"/>
      <c r="M24" s="33" t="s">
        <v>289</v>
      </c>
    </row>
    <row r="25" spans="4:13" ht="15" customHeight="1" x14ac:dyDescent="0.25">
      <c r="E25" s="2" t="s">
        <v>14</v>
      </c>
      <c r="H25" s="31" t="s">
        <v>286</v>
      </c>
      <c r="I25" s="30" t="s">
        <v>287</v>
      </c>
      <c r="J25" s="32" t="s">
        <v>288</v>
      </c>
      <c r="M25" s="34" t="s">
        <v>290</v>
      </c>
    </row>
    <row r="26" spans="4:13" ht="21" customHeight="1" x14ac:dyDescent="0.25">
      <c r="E26" s="2" t="s">
        <v>15</v>
      </c>
      <c r="H26" s="444" t="s">
        <v>302</v>
      </c>
      <c r="I26" s="453" t="s">
        <v>301</v>
      </c>
      <c r="J26" s="450" t="s">
        <v>310</v>
      </c>
      <c r="M26" s="440" t="s">
        <v>291</v>
      </c>
    </row>
    <row r="27" spans="4:13" x14ac:dyDescent="0.25">
      <c r="E27" s="2" t="s">
        <v>16</v>
      </c>
      <c r="H27" s="445"/>
      <c r="I27" s="454"/>
      <c r="J27" s="451"/>
      <c r="M27" s="440"/>
    </row>
    <row r="28" spans="4:13" ht="22.5" customHeight="1" x14ac:dyDescent="0.25">
      <c r="E28" s="2" t="s">
        <v>17</v>
      </c>
      <c r="H28" s="445"/>
      <c r="I28" s="454"/>
      <c r="J28" s="451"/>
      <c r="M28" s="441" t="s">
        <v>292</v>
      </c>
    </row>
    <row r="29" spans="4:13" x14ac:dyDescent="0.25">
      <c r="E29" s="2" t="s">
        <v>18</v>
      </c>
      <c r="H29" s="445"/>
      <c r="I29" s="454"/>
      <c r="J29" s="451"/>
      <c r="M29" s="441"/>
    </row>
    <row r="30" spans="4:13" x14ac:dyDescent="0.25">
      <c r="E30" s="2" t="s">
        <v>19</v>
      </c>
      <c r="H30" s="445"/>
      <c r="I30" s="454"/>
      <c r="J30" s="451"/>
      <c r="M30" s="441"/>
    </row>
    <row r="31" spans="4:13" x14ac:dyDescent="0.25">
      <c r="H31" s="445"/>
      <c r="I31" s="454"/>
      <c r="J31" s="451"/>
      <c r="M31" s="441"/>
    </row>
    <row r="32" spans="4:13" ht="21" customHeight="1" x14ac:dyDescent="0.25">
      <c r="D32" s="3" t="s">
        <v>20</v>
      </c>
      <c r="H32" s="445"/>
      <c r="I32" s="454"/>
      <c r="J32" s="451"/>
      <c r="M32" s="441" t="s">
        <v>293</v>
      </c>
    </row>
    <row r="33" spans="1:14" x14ac:dyDescent="0.25">
      <c r="E33" s="2" t="s">
        <v>25</v>
      </c>
      <c r="F33" s="5">
        <v>1</v>
      </c>
      <c r="H33" s="445"/>
      <c r="I33" s="454"/>
      <c r="J33" s="451"/>
      <c r="M33" s="441"/>
    </row>
    <row r="34" spans="1:14" x14ac:dyDescent="0.25">
      <c r="A34" s="4" t="s">
        <v>327</v>
      </c>
      <c r="B34" s="4">
        <v>4</v>
      </c>
      <c r="E34" s="2" t="s">
        <v>23</v>
      </c>
      <c r="F34" s="5">
        <v>2</v>
      </c>
      <c r="H34" s="445"/>
      <c r="I34" s="454"/>
      <c r="J34" s="451"/>
      <c r="M34" s="441"/>
    </row>
    <row r="35" spans="1:14" ht="18.75" customHeight="1" x14ac:dyDescent="0.25">
      <c r="A35" s="4" t="s">
        <v>328</v>
      </c>
      <c r="B35" s="4">
        <v>1</v>
      </c>
      <c r="E35" s="2" t="s">
        <v>65</v>
      </c>
      <c r="F35" s="5">
        <v>3</v>
      </c>
      <c r="H35" s="445"/>
      <c r="I35" s="454"/>
      <c r="J35" s="451"/>
      <c r="M35" s="441"/>
      <c r="N35" t="s">
        <v>296</v>
      </c>
    </row>
    <row r="36" spans="1:14" x14ac:dyDescent="0.25">
      <c r="A36" s="4" t="s">
        <v>329</v>
      </c>
      <c r="B36" s="4">
        <v>1</v>
      </c>
      <c r="E36" s="2" t="s">
        <v>66</v>
      </c>
      <c r="F36" s="5">
        <v>4</v>
      </c>
      <c r="H36" s="445"/>
      <c r="I36" s="454"/>
      <c r="J36" s="451"/>
      <c r="M36" s="441"/>
      <c r="N36" t="s">
        <v>295</v>
      </c>
    </row>
    <row r="37" spans="1:14" ht="15" customHeight="1" x14ac:dyDescent="0.25">
      <c r="A37" s="4" t="s">
        <v>331</v>
      </c>
      <c r="B37" s="4">
        <v>1</v>
      </c>
      <c r="E37" s="2" t="s">
        <v>24</v>
      </c>
      <c r="F37" s="5">
        <v>5</v>
      </c>
      <c r="H37" s="445"/>
      <c r="I37" s="454"/>
      <c r="J37" s="451"/>
      <c r="M37" s="441" t="s">
        <v>294</v>
      </c>
      <c r="N37" t="s">
        <v>297</v>
      </c>
    </row>
    <row r="38" spans="1:14" x14ac:dyDescent="0.25">
      <c r="A38" s="4" t="s">
        <v>332</v>
      </c>
      <c r="B38" s="4">
        <v>1</v>
      </c>
      <c r="E38" s="2" t="s">
        <v>21</v>
      </c>
      <c r="F38" s="5">
        <v>6</v>
      </c>
      <c r="H38" s="445"/>
      <c r="I38" s="455"/>
      <c r="J38" s="451"/>
      <c r="M38" s="441"/>
      <c r="N38" t="s">
        <v>298</v>
      </c>
    </row>
    <row r="39" spans="1:14" ht="17.25" customHeight="1" x14ac:dyDescent="0.25">
      <c r="A39" s="4" t="s">
        <v>333</v>
      </c>
      <c r="B39" s="4">
        <v>1</v>
      </c>
      <c r="E39" s="2" t="s">
        <v>22</v>
      </c>
      <c r="F39" s="5">
        <v>7</v>
      </c>
      <c r="H39" s="445"/>
      <c r="J39" s="451"/>
      <c r="M39" s="442" t="s">
        <v>299</v>
      </c>
    </row>
    <row r="40" spans="1:14" x14ac:dyDescent="0.25">
      <c r="A40" s="4" t="s">
        <v>334</v>
      </c>
      <c r="B40" s="4">
        <v>2</v>
      </c>
      <c r="E40" s="2" t="s">
        <v>26</v>
      </c>
      <c r="F40" s="5">
        <v>8</v>
      </c>
      <c r="H40" s="445"/>
      <c r="J40" s="451"/>
      <c r="M40" s="442"/>
    </row>
    <row r="41" spans="1:14" x14ac:dyDescent="0.25">
      <c r="A41" s="4" t="s">
        <v>335</v>
      </c>
      <c r="B41" s="4">
        <v>3</v>
      </c>
      <c r="E41" s="2" t="s">
        <v>27</v>
      </c>
      <c r="F41" s="5">
        <v>9</v>
      </c>
      <c r="H41" s="445"/>
      <c r="J41" s="451"/>
      <c r="M41" s="442"/>
    </row>
    <row r="42" spans="1:14" x14ac:dyDescent="0.25">
      <c r="A42" s="4" t="s">
        <v>338</v>
      </c>
      <c r="B42" s="4">
        <v>1</v>
      </c>
      <c r="E42" s="2" t="s">
        <v>44</v>
      </c>
      <c r="F42" s="5">
        <v>10</v>
      </c>
      <c r="H42" s="445"/>
      <c r="J42" s="451"/>
      <c r="M42" s="442"/>
    </row>
    <row r="43" spans="1:14" x14ac:dyDescent="0.25">
      <c r="A43" s="4" t="s">
        <v>337</v>
      </c>
      <c r="B43" s="4">
        <v>3</v>
      </c>
      <c r="E43" s="2" t="s">
        <v>45</v>
      </c>
      <c r="F43" s="5">
        <v>11</v>
      </c>
      <c r="H43" s="445"/>
      <c r="J43" s="451"/>
      <c r="M43" s="442"/>
    </row>
    <row r="44" spans="1:14" x14ac:dyDescent="0.25">
      <c r="A44" s="4" t="s">
        <v>339</v>
      </c>
      <c r="B44" s="4">
        <v>2</v>
      </c>
      <c r="E44" s="2" t="s">
        <v>28</v>
      </c>
      <c r="F44" s="5">
        <v>12</v>
      </c>
      <c r="H44" s="446"/>
      <c r="J44" s="451"/>
      <c r="M44" s="442"/>
    </row>
    <row r="45" spans="1:14" x14ac:dyDescent="0.25">
      <c r="B45" s="27"/>
      <c r="E45" s="2" t="s">
        <v>43</v>
      </c>
      <c r="F45" s="5">
        <v>13</v>
      </c>
      <c r="J45" s="451"/>
      <c r="M45" s="442"/>
    </row>
    <row r="46" spans="1:14" x14ac:dyDescent="0.25">
      <c r="B46" s="27">
        <f>B34+B35+B36+B37+B38+B39+B40+B41+B42+B43+B44</f>
        <v>20</v>
      </c>
      <c r="E46" s="2" t="s">
        <v>81</v>
      </c>
      <c r="F46" s="5">
        <v>14</v>
      </c>
      <c r="J46" s="451"/>
      <c r="M46" s="442"/>
    </row>
    <row r="47" spans="1:14" ht="15.75" thickBot="1" x14ac:dyDescent="0.3">
      <c r="E47" s="2" t="s">
        <v>29</v>
      </c>
      <c r="F47" s="5">
        <v>15</v>
      </c>
      <c r="J47" s="451"/>
      <c r="M47" s="443"/>
    </row>
    <row r="48" spans="1:14" x14ac:dyDescent="0.25">
      <c r="E48" s="2" t="s">
        <v>30</v>
      </c>
      <c r="F48" s="5">
        <v>16</v>
      </c>
      <c r="J48" s="451"/>
      <c r="M48" s="28"/>
    </row>
    <row r="49" spans="1:13" x14ac:dyDescent="0.25">
      <c r="E49" s="2" t="s">
        <v>69</v>
      </c>
      <c r="F49" s="5">
        <v>17</v>
      </c>
      <c r="J49" s="451"/>
      <c r="M49" s="28"/>
    </row>
    <row r="50" spans="1:13" ht="15.75" thickBot="1" x14ac:dyDescent="0.3">
      <c r="E50" s="2" t="s">
        <v>46</v>
      </c>
      <c r="F50" s="5">
        <v>18</v>
      </c>
      <c r="J50" s="451"/>
      <c r="M50" s="28"/>
    </row>
    <row r="51" spans="1:13" ht="13.5" customHeight="1" x14ac:dyDescent="0.25">
      <c r="E51" s="2" t="s">
        <v>48</v>
      </c>
      <c r="F51" s="5">
        <v>19</v>
      </c>
      <c r="J51" s="451"/>
      <c r="M51" s="65" t="s">
        <v>300</v>
      </c>
    </row>
    <row r="52" spans="1:13" x14ac:dyDescent="0.25">
      <c r="E52" s="2" t="s">
        <v>47</v>
      </c>
      <c r="F52" s="5">
        <v>20</v>
      </c>
      <c r="J52" s="451"/>
      <c r="M52" s="66"/>
    </row>
    <row r="53" spans="1:13" x14ac:dyDescent="0.25">
      <c r="J53" s="451"/>
      <c r="M53" s="66"/>
    </row>
    <row r="54" spans="1:13" x14ac:dyDescent="0.25">
      <c r="D54" s="3" t="s">
        <v>31</v>
      </c>
      <c r="J54" s="451"/>
      <c r="M54" s="66"/>
    </row>
    <row r="55" spans="1:13" x14ac:dyDescent="0.25">
      <c r="A55" t="s">
        <v>327</v>
      </c>
      <c r="B55" s="27">
        <v>1</v>
      </c>
      <c r="E55" s="2" t="s">
        <v>70</v>
      </c>
      <c r="F55" s="5">
        <v>1</v>
      </c>
      <c r="G55" s="5"/>
      <c r="J55" s="451"/>
      <c r="M55" s="66"/>
    </row>
    <row r="56" spans="1:13" ht="15.75" thickBot="1" x14ac:dyDescent="0.3">
      <c r="A56" t="s">
        <v>329</v>
      </c>
      <c r="B56" s="27">
        <v>1</v>
      </c>
      <c r="E56" s="2" t="s">
        <v>32</v>
      </c>
      <c r="F56" s="5">
        <v>2</v>
      </c>
      <c r="G56" s="5"/>
      <c r="J56" s="452"/>
      <c r="M56" s="67"/>
    </row>
    <row r="57" spans="1:13" x14ac:dyDescent="0.25">
      <c r="A57" t="s">
        <v>330</v>
      </c>
      <c r="B57" s="27">
        <v>2</v>
      </c>
      <c r="E57" s="2" t="s">
        <v>33</v>
      </c>
      <c r="F57" s="5">
        <v>3</v>
      </c>
      <c r="G57" s="5"/>
      <c r="J57" s="35"/>
      <c r="K57" s="36"/>
      <c r="M57" s="29"/>
    </row>
    <row r="58" spans="1:13" x14ac:dyDescent="0.25">
      <c r="A58" t="s">
        <v>331</v>
      </c>
      <c r="B58" s="27">
        <v>1</v>
      </c>
      <c r="E58" s="2" t="s">
        <v>34</v>
      </c>
      <c r="F58" s="5">
        <v>4</v>
      </c>
      <c r="G58" s="5"/>
      <c r="J58" s="70"/>
      <c r="K58" s="36"/>
      <c r="M58" s="29"/>
    </row>
    <row r="59" spans="1:13" x14ac:dyDescent="0.25">
      <c r="A59" t="s">
        <v>335</v>
      </c>
      <c r="B59" s="27">
        <v>1</v>
      </c>
      <c r="E59" s="2" t="s">
        <v>35</v>
      </c>
      <c r="F59" s="5">
        <v>5</v>
      </c>
      <c r="G59" s="5"/>
      <c r="J59" s="70"/>
      <c r="K59" s="36"/>
      <c r="M59" s="29"/>
    </row>
    <row r="60" spans="1:13" x14ac:dyDescent="0.25">
      <c r="A60" t="s">
        <v>336</v>
      </c>
      <c r="B60" s="27">
        <v>1</v>
      </c>
      <c r="E60" s="2" t="s">
        <v>36</v>
      </c>
      <c r="F60" s="5">
        <v>6</v>
      </c>
      <c r="G60" s="5"/>
      <c r="J60" s="70"/>
      <c r="K60" s="36"/>
      <c r="M60" s="29"/>
    </row>
    <row r="61" spans="1:13" x14ac:dyDescent="0.25">
      <c r="A61" t="s">
        <v>339</v>
      </c>
      <c r="B61" s="27">
        <v>3</v>
      </c>
      <c r="E61" s="2" t="s">
        <v>49</v>
      </c>
      <c r="F61" s="5">
        <v>7</v>
      </c>
      <c r="G61" s="5"/>
      <c r="J61" s="70"/>
      <c r="M61" s="29"/>
    </row>
    <row r="62" spans="1:13" x14ac:dyDescent="0.25">
      <c r="B62" s="27">
        <f>B55+B56+B57+B58+B59+B60+B61</f>
        <v>10</v>
      </c>
      <c r="E62" s="2" t="s">
        <v>37</v>
      </c>
      <c r="F62" s="5">
        <v>8</v>
      </c>
      <c r="G62" s="5"/>
      <c r="J62" s="36"/>
    </row>
    <row r="63" spans="1:13" x14ac:dyDescent="0.25">
      <c r="E63" s="2" t="s">
        <v>67</v>
      </c>
      <c r="F63" s="5">
        <v>9</v>
      </c>
      <c r="G63" s="5"/>
    </row>
    <row r="64" spans="1:13" x14ac:dyDescent="0.25">
      <c r="E64" s="2" t="s">
        <v>68</v>
      </c>
      <c r="F64" s="5">
        <v>10</v>
      </c>
      <c r="G64" s="5"/>
    </row>
    <row r="66" spans="4:4" x14ac:dyDescent="0.25">
      <c r="D66" s="3" t="s">
        <v>38</v>
      </c>
    </row>
  </sheetData>
  <mergeCells count="13">
    <mergeCell ref="B5:E5"/>
    <mergeCell ref="C2:D2"/>
    <mergeCell ref="M26:M27"/>
    <mergeCell ref="M28:M31"/>
    <mergeCell ref="M39:M47"/>
    <mergeCell ref="H26:H44"/>
    <mergeCell ref="H2:M4"/>
    <mergeCell ref="H18:M19"/>
    <mergeCell ref="H13:M14"/>
    <mergeCell ref="M32:M36"/>
    <mergeCell ref="M37:M38"/>
    <mergeCell ref="J26:J56"/>
    <mergeCell ref="I26:I38"/>
  </mergeCells>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dimension ref="B2:S55"/>
  <sheetViews>
    <sheetView topLeftCell="A6" zoomScaleNormal="100" workbookViewId="0">
      <selection activeCell="G19" sqref="G19"/>
    </sheetView>
  </sheetViews>
  <sheetFormatPr defaultRowHeight="15" x14ac:dyDescent="0.25"/>
  <cols>
    <col min="3" max="3" width="15.7109375" customWidth="1"/>
  </cols>
  <sheetData>
    <row r="2" spans="3:19" x14ac:dyDescent="0.25">
      <c r="S2" t="s">
        <v>1056</v>
      </c>
    </row>
    <row r="3" spans="3:19" x14ac:dyDescent="0.25">
      <c r="S3" t="s">
        <v>1200</v>
      </c>
    </row>
    <row r="4" spans="3:19" x14ac:dyDescent="0.25">
      <c r="S4" t="s">
        <v>1201</v>
      </c>
    </row>
    <row r="5" spans="3:19" x14ac:dyDescent="0.25">
      <c r="C5" s="190" t="s">
        <v>1444</v>
      </c>
      <c r="D5" s="190" t="s">
        <v>1445</v>
      </c>
      <c r="E5" s="190" t="s">
        <v>1446</v>
      </c>
      <c r="F5" s="190" t="s">
        <v>1447</v>
      </c>
      <c r="G5" s="190" t="s">
        <v>1448</v>
      </c>
      <c r="H5" s="190" t="s">
        <v>1449</v>
      </c>
      <c r="S5" t="s">
        <v>1330</v>
      </c>
    </row>
    <row r="6" spans="3:19" x14ac:dyDescent="0.25">
      <c r="C6" s="190" t="s">
        <v>1800</v>
      </c>
      <c r="D6" s="190" t="s">
        <v>1451</v>
      </c>
      <c r="E6" s="190" t="s">
        <v>505</v>
      </c>
      <c r="F6" s="190" t="s">
        <v>314</v>
      </c>
      <c r="G6" s="190" t="s">
        <v>314</v>
      </c>
      <c r="H6" s="190" t="s">
        <v>314</v>
      </c>
    </row>
    <row r="8" spans="3:19" x14ac:dyDescent="0.25">
      <c r="S8" t="s">
        <v>569</v>
      </c>
    </row>
    <row r="9" spans="3:19" x14ac:dyDescent="0.25">
      <c r="C9" t="s">
        <v>1270</v>
      </c>
      <c r="F9" t="s">
        <v>2126</v>
      </c>
      <c r="S9" t="s">
        <v>570</v>
      </c>
    </row>
    <row r="10" spans="3:19" ht="15" customHeight="1" x14ac:dyDescent="0.25">
      <c r="C10" t="s">
        <v>1480</v>
      </c>
      <c r="I10" s="436" t="s">
        <v>2154</v>
      </c>
      <c r="J10" s="436"/>
      <c r="K10" s="436"/>
      <c r="L10" s="436"/>
      <c r="M10" s="436"/>
      <c r="N10" s="436"/>
      <c r="O10" s="436"/>
      <c r="P10" s="436"/>
      <c r="Q10" s="436"/>
      <c r="R10" s="29"/>
      <c r="S10" t="s">
        <v>611</v>
      </c>
    </row>
    <row r="11" spans="3:19" x14ac:dyDescent="0.25">
      <c r="C11" t="s">
        <v>1481</v>
      </c>
      <c r="I11" s="436"/>
      <c r="J11" s="436"/>
      <c r="K11" s="436"/>
      <c r="L11" s="436"/>
      <c r="M11" s="436"/>
      <c r="N11" s="436"/>
      <c r="O11" s="436"/>
      <c r="P11" s="436"/>
      <c r="Q11" s="436"/>
      <c r="R11" s="29"/>
      <c r="S11" t="s">
        <v>570</v>
      </c>
    </row>
    <row r="12" spans="3:19" x14ac:dyDescent="0.25">
      <c r="C12" t="s">
        <v>1482</v>
      </c>
      <c r="I12" s="436"/>
      <c r="J12" s="436"/>
      <c r="K12" s="436"/>
      <c r="L12" s="436"/>
      <c r="M12" s="436"/>
      <c r="N12" s="436"/>
      <c r="O12" s="436"/>
      <c r="P12" s="436"/>
      <c r="Q12" s="436"/>
      <c r="R12" s="29"/>
      <c r="S12" t="s">
        <v>612</v>
      </c>
    </row>
    <row r="13" spans="3:19" x14ac:dyDescent="0.25">
      <c r="C13" t="s">
        <v>1483</v>
      </c>
      <c r="I13" s="436"/>
      <c r="J13" s="436"/>
      <c r="K13" s="436"/>
      <c r="L13" s="436"/>
      <c r="M13" s="436"/>
      <c r="N13" s="436"/>
      <c r="O13" s="436"/>
      <c r="P13" s="436"/>
      <c r="Q13" s="436"/>
      <c r="R13" s="29"/>
      <c r="S13" t="s">
        <v>573</v>
      </c>
    </row>
    <row r="14" spans="3:19" x14ac:dyDescent="0.25">
      <c r="I14" s="436"/>
      <c r="J14" s="436"/>
      <c r="K14" s="436"/>
      <c r="L14" s="436"/>
      <c r="M14" s="436"/>
      <c r="N14" s="436"/>
      <c r="O14" s="436"/>
      <c r="P14" s="436"/>
      <c r="Q14" s="436"/>
      <c r="R14" s="29"/>
      <c r="S14" t="s">
        <v>814</v>
      </c>
    </row>
    <row r="15" spans="3:19" x14ac:dyDescent="0.25">
      <c r="C15" t="s">
        <v>1087</v>
      </c>
      <c r="I15" s="29"/>
      <c r="J15" s="29"/>
      <c r="K15" s="29"/>
      <c r="L15" s="29"/>
      <c r="M15" s="29"/>
      <c r="N15" s="29"/>
      <c r="O15" s="29"/>
      <c r="P15" s="29"/>
      <c r="Q15" s="29"/>
      <c r="R15" s="29"/>
      <c r="S15" t="s">
        <v>2179</v>
      </c>
    </row>
    <row r="16" spans="3:19" x14ac:dyDescent="0.25">
      <c r="C16" t="s">
        <v>1080</v>
      </c>
      <c r="I16" s="29"/>
      <c r="J16" s="29"/>
      <c r="K16" s="29"/>
      <c r="L16" s="29"/>
      <c r="M16" s="29"/>
      <c r="N16" s="29"/>
      <c r="O16" s="29"/>
      <c r="P16" s="29"/>
      <c r="Q16" s="29"/>
      <c r="R16" s="29"/>
    </row>
    <row r="17" spans="2:19" x14ac:dyDescent="0.25">
      <c r="C17" t="s">
        <v>1484</v>
      </c>
      <c r="I17" s="29"/>
      <c r="J17" s="29"/>
      <c r="K17" s="29"/>
      <c r="L17" s="29"/>
      <c r="M17" s="29"/>
      <c r="N17" s="29"/>
      <c r="O17" s="29"/>
      <c r="P17" s="29"/>
      <c r="Q17" s="29"/>
      <c r="R17" s="29"/>
      <c r="S17" t="s">
        <v>2180</v>
      </c>
    </row>
    <row r="18" spans="2:19" x14ac:dyDescent="0.25">
      <c r="C18" t="s">
        <v>570</v>
      </c>
      <c r="S18" s="82" t="s">
        <v>2181</v>
      </c>
    </row>
    <row r="19" spans="2:19" x14ac:dyDescent="0.25">
      <c r="C19" t="s">
        <v>1485</v>
      </c>
      <c r="H19" s="204" t="s">
        <v>2150</v>
      </c>
      <c r="I19" t="s">
        <v>2155</v>
      </c>
    </row>
    <row r="20" spans="2:19" x14ac:dyDescent="0.25">
      <c r="C20" t="s">
        <v>570</v>
      </c>
      <c r="I20" s="86" t="s">
        <v>360</v>
      </c>
      <c r="J20" s="86" t="s">
        <v>361</v>
      </c>
      <c r="K20" s="86" t="s">
        <v>415</v>
      </c>
      <c r="L20" s="86" t="s">
        <v>416</v>
      </c>
      <c r="M20" s="86" t="s">
        <v>417</v>
      </c>
      <c r="N20" s="86" t="s">
        <v>366</v>
      </c>
      <c r="O20" s="86" t="s">
        <v>367</v>
      </c>
      <c r="P20" s="86" t="s">
        <v>368</v>
      </c>
    </row>
    <row r="21" spans="2:19" x14ac:dyDescent="0.25">
      <c r="C21" t="s">
        <v>1486</v>
      </c>
      <c r="R21" t="s">
        <v>2151</v>
      </c>
    </row>
    <row r="22" spans="2:19" x14ac:dyDescent="0.25">
      <c r="C22" t="s">
        <v>573</v>
      </c>
    </row>
    <row r="23" spans="2:19" x14ac:dyDescent="0.25">
      <c r="C23" t="s">
        <v>1487</v>
      </c>
      <c r="R23" t="s">
        <v>2152</v>
      </c>
    </row>
    <row r="24" spans="2:19" x14ac:dyDescent="0.25">
      <c r="C24" t="s">
        <v>1080</v>
      </c>
      <c r="R24" t="s">
        <v>2153</v>
      </c>
    </row>
    <row r="30" spans="2:19" x14ac:dyDescent="0.25">
      <c r="B30" s="502" t="s">
        <v>2149</v>
      </c>
      <c r="C30" s="502"/>
      <c r="D30" s="502"/>
      <c r="E30" s="502"/>
      <c r="F30" s="502"/>
      <c r="G30" s="502"/>
      <c r="H30" s="502"/>
      <c r="I30" s="502"/>
      <c r="J30" s="502"/>
      <c r="K30" s="502"/>
    </row>
    <row r="31" spans="2:19" x14ac:dyDescent="0.25">
      <c r="B31" s="502"/>
      <c r="C31" s="502"/>
      <c r="D31" s="502"/>
      <c r="E31" s="502"/>
      <c r="F31" s="502"/>
      <c r="G31" s="502"/>
      <c r="H31" s="502"/>
      <c r="I31" s="502"/>
      <c r="J31" s="502"/>
      <c r="K31" s="502"/>
    </row>
    <row r="32" spans="2:19" x14ac:dyDescent="0.25">
      <c r="B32" s="502"/>
      <c r="C32" s="502"/>
      <c r="D32" s="502"/>
      <c r="E32" s="502"/>
      <c r="F32" s="502"/>
      <c r="G32" s="502"/>
      <c r="H32" s="502"/>
      <c r="I32" s="502"/>
      <c r="J32" s="502"/>
      <c r="K32" s="502"/>
    </row>
    <row r="33" spans="2:18" x14ac:dyDescent="0.25">
      <c r="B33" s="502"/>
      <c r="C33" s="502"/>
      <c r="D33" s="502"/>
      <c r="E33" s="502"/>
      <c r="F33" s="502"/>
      <c r="G33" s="502"/>
      <c r="H33" s="502"/>
      <c r="I33" s="502"/>
      <c r="J33" s="502"/>
      <c r="K33" s="502"/>
    </row>
    <row r="34" spans="2:18" x14ac:dyDescent="0.25">
      <c r="B34" s="502"/>
      <c r="C34" s="502"/>
      <c r="D34" s="502"/>
      <c r="E34" s="502"/>
      <c r="F34" s="502"/>
      <c r="G34" s="502"/>
      <c r="H34" s="502"/>
      <c r="I34" s="502"/>
      <c r="J34" s="502"/>
      <c r="K34" s="502"/>
    </row>
    <row r="37" spans="2:18" x14ac:dyDescent="0.25">
      <c r="C37" s="501" t="s">
        <v>2182</v>
      </c>
      <c r="D37" s="501"/>
      <c r="E37" s="501"/>
      <c r="F37" s="501"/>
      <c r="G37" s="501"/>
      <c r="H37" s="501"/>
      <c r="I37" s="501"/>
      <c r="J37" s="501"/>
      <c r="K37" s="501"/>
      <c r="L37" s="501"/>
      <c r="M37" s="501"/>
      <c r="N37" s="501"/>
      <c r="O37" s="501"/>
      <c r="P37" s="501"/>
      <c r="Q37" s="501"/>
      <c r="R37" s="501"/>
    </row>
    <row r="38" spans="2:18" x14ac:dyDescent="0.25">
      <c r="C38" s="501"/>
      <c r="D38" s="501"/>
      <c r="E38" s="501"/>
      <c r="F38" s="501"/>
      <c r="G38" s="501"/>
      <c r="H38" s="501"/>
      <c r="I38" s="501"/>
      <c r="J38" s="501"/>
      <c r="K38" s="501"/>
      <c r="L38" s="501"/>
      <c r="M38" s="501"/>
      <c r="N38" s="501"/>
      <c r="O38" s="501"/>
      <c r="P38" s="501"/>
      <c r="Q38" s="501"/>
      <c r="R38" s="501"/>
    </row>
    <row r="39" spans="2:18" x14ac:dyDescent="0.25">
      <c r="C39" s="501"/>
      <c r="D39" s="501"/>
      <c r="E39" s="501"/>
      <c r="F39" s="501"/>
      <c r="G39" s="501"/>
      <c r="H39" s="501"/>
      <c r="I39" s="501"/>
      <c r="J39" s="501"/>
      <c r="K39" s="501"/>
      <c r="L39" s="501"/>
      <c r="M39" s="501"/>
      <c r="N39" s="501"/>
      <c r="O39" s="501"/>
      <c r="P39" s="501"/>
      <c r="Q39" s="501"/>
      <c r="R39" s="501"/>
    </row>
    <row r="42" spans="2:18" x14ac:dyDescent="0.25">
      <c r="C42" t="s">
        <v>2184</v>
      </c>
    </row>
    <row r="43" spans="2:18" x14ac:dyDescent="0.25">
      <c r="C43" t="s">
        <v>1056</v>
      </c>
    </row>
    <row r="44" spans="2:18" x14ac:dyDescent="0.25">
      <c r="C44" t="s">
        <v>1200</v>
      </c>
    </row>
    <row r="45" spans="2:18" x14ac:dyDescent="0.25">
      <c r="C45" t="s">
        <v>1201</v>
      </c>
    </row>
    <row r="46" spans="2:18" x14ac:dyDescent="0.25">
      <c r="C46" t="s">
        <v>1378</v>
      </c>
    </row>
    <row r="48" spans="2:18" x14ac:dyDescent="0.25">
      <c r="C48" t="s">
        <v>569</v>
      </c>
    </row>
    <row r="49" spans="3:4" x14ac:dyDescent="0.25">
      <c r="C49" t="s">
        <v>570</v>
      </c>
    </row>
    <row r="50" spans="3:4" x14ac:dyDescent="0.25">
      <c r="C50" t="s">
        <v>611</v>
      </c>
    </row>
    <row r="51" spans="3:4" x14ac:dyDescent="0.25">
      <c r="C51" t="s">
        <v>570</v>
      </c>
    </row>
    <row r="52" spans="3:4" x14ac:dyDescent="0.25">
      <c r="C52" t="s">
        <v>612</v>
      </c>
    </row>
    <row r="53" spans="3:4" x14ac:dyDescent="0.25">
      <c r="C53" t="s">
        <v>573</v>
      </c>
    </row>
    <row r="54" spans="3:4" x14ac:dyDescent="0.25">
      <c r="C54" t="s">
        <v>1060</v>
      </c>
    </row>
    <row r="55" spans="3:4" x14ac:dyDescent="0.25">
      <c r="C55" t="s">
        <v>2183</v>
      </c>
      <c r="D55" t="s">
        <v>2185</v>
      </c>
    </row>
  </sheetData>
  <mergeCells count="3">
    <mergeCell ref="I10:Q14"/>
    <mergeCell ref="C37:R39"/>
    <mergeCell ref="B30:K34"/>
  </mergeCells>
  <pageMargins left="0.7" right="0.7" top="0.75" bottom="0.75" header="0.3" footer="0.3"/>
  <pageSetup orientation="portrait" r:id="rId1"/>
  <drawing r:id="rId2"/>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21"/>
  <dimension ref="B5:AF105"/>
  <sheetViews>
    <sheetView topLeftCell="A25" zoomScale="80" zoomScaleNormal="80" workbookViewId="0">
      <selection activeCell="D13" sqref="D13"/>
    </sheetView>
  </sheetViews>
  <sheetFormatPr defaultRowHeight="15" x14ac:dyDescent="0.25"/>
  <cols>
    <col min="3" max="3" width="24.42578125" customWidth="1"/>
  </cols>
  <sheetData>
    <row r="5" spans="3:32" x14ac:dyDescent="0.25">
      <c r="C5" s="190" t="s">
        <v>1444</v>
      </c>
      <c r="D5" s="190" t="s">
        <v>1445</v>
      </c>
      <c r="E5" s="190" t="s">
        <v>1446</v>
      </c>
      <c r="F5" s="190" t="s">
        <v>1447</v>
      </c>
      <c r="G5" s="190" t="s">
        <v>1448</v>
      </c>
      <c r="H5" s="190" t="s">
        <v>1449</v>
      </c>
    </row>
    <row r="6" spans="3:32" x14ac:dyDescent="0.25">
      <c r="C6" s="190" t="s">
        <v>1801</v>
      </c>
      <c r="D6" s="190" t="s">
        <v>1451</v>
      </c>
      <c r="E6" s="190" t="s">
        <v>1802</v>
      </c>
      <c r="F6" s="190" t="s">
        <v>314</v>
      </c>
      <c r="G6" s="190" t="s">
        <v>314</v>
      </c>
      <c r="H6" s="190" t="s">
        <v>314</v>
      </c>
    </row>
    <row r="8" spans="3:32" x14ac:dyDescent="0.25">
      <c r="C8" t="s">
        <v>1270</v>
      </c>
      <c r="F8" t="s">
        <v>2126</v>
      </c>
    </row>
    <row r="9" spans="3:32" x14ac:dyDescent="0.25">
      <c r="C9" t="s">
        <v>1480</v>
      </c>
    </row>
    <row r="10" spans="3:32" x14ac:dyDescent="0.25">
      <c r="C10" t="s">
        <v>1481</v>
      </c>
    </row>
    <row r="11" spans="3:32" x14ac:dyDescent="0.25">
      <c r="C11" t="s">
        <v>1482</v>
      </c>
      <c r="X11" t="s">
        <v>2147</v>
      </c>
    </row>
    <row r="12" spans="3:32" x14ac:dyDescent="0.25">
      <c r="C12" t="s">
        <v>1488</v>
      </c>
      <c r="X12" t="s">
        <v>2186</v>
      </c>
    </row>
    <row r="13" spans="3:32" x14ac:dyDescent="0.25">
      <c r="X13" t="s">
        <v>2148</v>
      </c>
    </row>
    <row r="14" spans="3:32" x14ac:dyDescent="0.25">
      <c r="C14" t="s">
        <v>1087</v>
      </c>
    </row>
    <row r="15" spans="3:32" x14ac:dyDescent="0.25">
      <c r="C15" t="s">
        <v>1080</v>
      </c>
      <c r="X15" s="436" t="s">
        <v>2159</v>
      </c>
      <c r="Y15" s="436"/>
      <c r="Z15" s="436"/>
      <c r="AA15" s="436"/>
      <c r="AB15" s="436"/>
      <c r="AC15" s="436"/>
      <c r="AD15" s="436"/>
      <c r="AE15" s="436"/>
      <c r="AF15" s="436"/>
    </row>
    <row r="16" spans="3:32" x14ac:dyDescent="0.25">
      <c r="C16" t="s">
        <v>1484</v>
      </c>
      <c r="X16" s="436"/>
      <c r="Y16" s="436"/>
      <c r="Z16" s="436"/>
      <c r="AA16" s="436"/>
      <c r="AB16" s="436"/>
      <c r="AC16" s="436"/>
      <c r="AD16" s="436"/>
      <c r="AE16" s="436"/>
      <c r="AF16" s="436"/>
    </row>
    <row r="17" spans="3:32" x14ac:dyDescent="0.25">
      <c r="C17" t="s">
        <v>570</v>
      </c>
      <c r="X17" s="436"/>
      <c r="Y17" s="436"/>
      <c r="Z17" s="436"/>
      <c r="AA17" s="436"/>
      <c r="AB17" s="436"/>
      <c r="AC17" s="436"/>
      <c r="AD17" s="436"/>
      <c r="AE17" s="436"/>
      <c r="AF17" s="436"/>
    </row>
    <row r="18" spans="3:32" x14ac:dyDescent="0.25">
      <c r="C18" t="s">
        <v>1485</v>
      </c>
      <c r="X18" s="436"/>
      <c r="Y18" s="436"/>
      <c r="Z18" s="436"/>
      <c r="AA18" s="436"/>
      <c r="AB18" s="436"/>
      <c r="AC18" s="436"/>
      <c r="AD18" s="436"/>
      <c r="AE18" s="436"/>
      <c r="AF18" s="436"/>
    </row>
    <row r="19" spans="3:32" x14ac:dyDescent="0.25">
      <c r="C19" t="s">
        <v>570</v>
      </c>
    </row>
    <row r="20" spans="3:32" x14ac:dyDescent="0.25">
      <c r="C20" t="s">
        <v>1486</v>
      </c>
    </row>
    <row r="21" spans="3:32" x14ac:dyDescent="0.25">
      <c r="C21" t="s">
        <v>573</v>
      </c>
    </row>
    <row r="22" spans="3:32" x14ac:dyDescent="0.25">
      <c r="C22" t="s">
        <v>1489</v>
      </c>
    </row>
    <row r="23" spans="3:32" x14ac:dyDescent="0.25">
      <c r="C23" t="s">
        <v>1080</v>
      </c>
    </row>
    <row r="29" spans="3:32" x14ac:dyDescent="0.25">
      <c r="C29" t="s">
        <v>1891</v>
      </c>
    </row>
    <row r="49" spans="2:9" x14ac:dyDescent="0.25">
      <c r="I49" t="s">
        <v>2124</v>
      </c>
    </row>
    <row r="63" spans="2:9" x14ac:dyDescent="0.25">
      <c r="B63" t="s">
        <v>2125</v>
      </c>
    </row>
    <row r="71" spans="13:13" x14ac:dyDescent="0.25">
      <c r="M71" t="s">
        <v>2123</v>
      </c>
    </row>
    <row r="101" spans="3:13" x14ac:dyDescent="0.25">
      <c r="K101" t="s">
        <v>2120</v>
      </c>
      <c r="L101" t="s">
        <v>2157</v>
      </c>
    </row>
    <row r="102" spans="3:13" x14ac:dyDescent="0.25">
      <c r="L102" t="s">
        <v>2158</v>
      </c>
    </row>
    <row r="103" spans="3:13" x14ac:dyDescent="0.25">
      <c r="M103" t="s">
        <v>2121</v>
      </c>
    </row>
    <row r="105" spans="3:13" x14ac:dyDescent="0.25">
      <c r="C105" t="s">
        <v>2122</v>
      </c>
    </row>
  </sheetData>
  <mergeCells count="1">
    <mergeCell ref="X15:AF18"/>
  </mergeCells>
  <pageMargins left="0.7" right="0.7" top="0.75" bottom="0.75" header="0.3" footer="0.3"/>
  <pageSetup orientation="portrait" r:id="rId1"/>
  <drawing r:id="rId2"/>
  <legacyDrawing r:id="rId3"/>
  <oleObjects>
    <mc:AlternateContent xmlns:mc="http://schemas.openxmlformats.org/markup-compatibility/2006">
      <mc:Choice Requires="x14">
        <oleObject progId="Designer" shapeId="13317" r:id="rId4">
          <objectPr defaultSize="0" autoPict="0" r:id="rId5">
            <anchor moveWithCells="1" sizeWithCells="1">
              <from>
                <xdr:col>10</xdr:col>
                <xdr:colOff>523875</xdr:colOff>
                <xdr:row>29</xdr:row>
                <xdr:rowOff>0</xdr:rowOff>
              </from>
              <to>
                <xdr:col>22</xdr:col>
                <xdr:colOff>581025</xdr:colOff>
                <xdr:row>67</xdr:row>
                <xdr:rowOff>133350</xdr:rowOff>
              </to>
            </anchor>
          </objectPr>
        </oleObject>
      </mc:Choice>
      <mc:Fallback>
        <oleObject progId="Designer" shapeId="13317" r:id="rId4"/>
      </mc:Fallback>
    </mc:AlternateContent>
    <mc:AlternateContent xmlns:mc="http://schemas.openxmlformats.org/markup-compatibility/2006">
      <mc:Choice Requires="x14">
        <oleObject progId="Designer" shapeId="13318" r:id="rId6">
          <objectPr defaultSize="0" autoPict="0" r:id="rId7">
            <anchor moveWithCells="1" sizeWithCells="1">
              <from>
                <xdr:col>8</xdr:col>
                <xdr:colOff>219075</xdr:colOff>
                <xdr:row>39</xdr:row>
                <xdr:rowOff>38100</xdr:rowOff>
              </from>
              <to>
                <xdr:col>11</xdr:col>
                <xdr:colOff>419100</xdr:colOff>
                <xdr:row>46</xdr:row>
                <xdr:rowOff>142875</xdr:rowOff>
              </to>
            </anchor>
          </objectPr>
        </oleObject>
      </mc:Choice>
      <mc:Fallback>
        <oleObject progId="Designer" shapeId="13318" r:id="rId6"/>
      </mc:Fallback>
    </mc:AlternateContent>
    <mc:AlternateContent xmlns:mc="http://schemas.openxmlformats.org/markup-compatibility/2006">
      <mc:Choice Requires="x14">
        <oleObject progId="Designer" shapeId="13319" r:id="rId8">
          <objectPr defaultSize="0" autoPict="0" r:id="rId9">
            <anchor moveWithCells="1" sizeWithCells="1">
              <from>
                <xdr:col>1</xdr:col>
                <xdr:colOff>361950</xdr:colOff>
                <xdr:row>66</xdr:row>
                <xdr:rowOff>171450</xdr:rowOff>
              </from>
              <to>
                <xdr:col>8</xdr:col>
                <xdr:colOff>228600</xdr:colOff>
                <xdr:row>98</xdr:row>
                <xdr:rowOff>180975</xdr:rowOff>
              </to>
            </anchor>
          </objectPr>
        </oleObject>
      </mc:Choice>
      <mc:Fallback>
        <oleObject progId="Designer" shapeId="13319" r:id="rId8"/>
      </mc:Fallback>
    </mc:AlternateContent>
    <mc:AlternateContent xmlns:mc="http://schemas.openxmlformats.org/markup-compatibility/2006">
      <mc:Choice Requires="x14">
        <oleObject progId="Designer" shapeId="13320" r:id="rId10">
          <objectPr defaultSize="0" autoPict="0" r:id="rId11">
            <anchor moveWithCells="1" sizeWithCells="1">
              <from>
                <xdr:col>12</xdr:col>
                <xdr:colOff>600075</xdr:colOff>
                <xdr:row>78</xdr:row>
                <xdr:rowOff>66675</xdr:rowOff>
              </from>
              <to>
                <xdr:col>16</xdr:col>
                <xdr:colOff>257175</xdr:colOff>
                <xdr:row>99</xdr:row>
                <xdr:rowOff>76200</xdr:rowOff>
              </to>
            </anchor>
          </objectPr>
        </oleObject>
      </mc:Choice>
      <mc:Fallback>
        <oleObject progId="Designer" shapeId="13320" r:id="rId10"/>
      </mc:Fallback>
    </mc:AlternateContent>
    <mc:AlternateContent xmlns:mc="http://schemas.openxmlformats.org/markup-compatibility/2006">
      <mc:Choice Requires="x14">
        <oleObject progId="Designer" shapeId="13321" r:id="rId12">
          <objectPr defaultSize="0" autoPict="0" r:id="rId13">
            <anchor moveWithCells="1" sizeWithCells="1">
              <from>
                <xdr:col>2</xdr:col>
                <xdr:colOff>371475</xdr:colOff>
                <xdr:row>32</xdr:row>
                <xdr:rowOff>57150</xdr:rowOff>
              </from>
              <to>
                <xdr:col>7</xdr:col>
                <xdr:colOff>200025</xdr:colOff>
                <xdr:row>61</xdr:row>
                <xdr:rowOff>28575</xdr:rowOff>
              </to>
            </anchor>
          </objectPr>
        </oleObject>
      </mc:Choice>
      <mc:Fallback>
        <oleObject progId="Designer" shapeId="13321" r:id="rId12"/>
      </mc:Fallback>
    </mc:AlternateContent>
  </oleObjects>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dimension ref="E1:AS95"/>
  <sheetViews>
    <sheetView topLeftCell="E51" zoomScale="70" zoomScaleNormal="70" workbookViewId="0">
      <selection activeCell="H67" sqref="H67:I67"/>
    </sheetView>
  </sheetViews>
  <sheetFormatPr defaultRowHeight="15" x14ac:dyDescent="0.25"/>
  <sheetData>
    <row r="1" spans="5:45" x14ac:dyDescent="0.25">
      <c r="N1" s="527" t="s">
        <v>631</v>
      </c>
      <c r="O1" s="528"/>
    </row>
    <row r="2" spans="5:45" x14ac:dyDescent="0.25">
      <c r="N2" s="503" t="s">
        <v>1490</v>
      </c>
      <c r="O2" s="504"/>
    </row>
    <row r="5" spans="5:45" ht="15" customHeight="1" x14ac:dyDescent="0.25">
      <c r="AB5" s="529" t="s">
        <v>1889</v>
      </c>
      <c r="AC5" s="529"/>
      <c r="AD5" s="529"/>
      <c r="AE5" s="529"/>
      <c r="AF5" s="529"/>
      <c r="AG5" s="529"/>
      <c r="AH5" s="529"/>
      <c r="AJ5" s="530" t="s">
        <v>1887</v>
      </c>
      <c r="AK5" s="530"/>
      <c r="AL5" s="530"/>
      <c r="AM5" s="530"/>
      <c r="AN5" s="530"/>
      <c r="AO5" s="530"/>
      <c r="AP5" s="530"/>
      <c r="AQ5" s="530"/>
      <c r="AR5" s="530"/>
      <c r="AS5" s="530"/>
    </row>
    <row r="6" spans="5:45" ht="15" customHeight="1" x14ac:dyDescent="0.25">
      <c r="AB6" s="529"/>
      <c r="AC6" s="529"/>
      <c r="AD6" s="529"/>
      <c r="AE6" s="529"/>
      <c r="AF6" s="529"/>
      <c r="AG6" s="529"/>
      <c r="AH6" s="529"/>
      <c r="AJ6" s="530"/>
      <c r="AK6" s="530"/>
      <c r="AL6" s="530"/>
      <c r="AM6" s="530"/>
      <c r="AN6" s="530"/>
      <c r="AO6" s="530"/>
      <c r="AP6" s="530"/>
      <c r="AQ6" s="530"/>
      <c r="AR6" s="530"/>
      <c r="AS6" s="530"/>
    </row>
    <row r="7" spans="5:45" ht="15" customHeight="1" x14ac:dyDescent="0.25">
      <c r="E7" s="515" t="s">
        <v>1491</v>
      </c>
      <c r="F7" s="516"/>
      <c r="H7" s="515" t="s">
        <v>950</v>
      </c>
      <c r="I7" s="516"/>
      <c r="K7" s="511" t="s">
        <v>1493</v>
      </c>
      <c r="L7" s="512"/>
      <c r="Q7" s="511" t="s">
        <v>1495</v>
      </c>
      <c r="R7" s="512"/>
      <c r="T7" s="509" t="s">
        <v>1497</v>
      </c>
      <c r="U7" s="510"/>
      <c r="W7" s="505" t="s">
        <v>1499</v>
      </c>
      <c r="X7" s="506"/>
      <c r="AB7" s="529"/>
      <c r="AC7" s="529"/>
      <c r="AD7" s="529"/>
      <c r="AE7" s="529"/>
      <c r="AF7" s="529"/>
      <c r="AG7" s="529"/>
      <c r="AH7" s="529"/>
      <c r="AJ7" s="530"/>
      <c r="AK7" s="530"/>
      <c r="AL7" s="530"/>
      <c r="AM7" s="530"/>
      <c r="AN7" s="530"/>
      <c r="AO7" s="530"/>
      <c r="AP7" s="530"/>
      <c r="AQ7" s="530"/>
      <c r="AR7" s="530"/>
      <c r="AS7" s="530"/>
    </row>
    <row r="8" spans="5:45" ht="15" customHeight="1" x14ac:dyDescent="0.25">
      <c r="E8" s="517" t="s">
        <v>1492</v>
      </c>
      <c r="F8" s="518"/>
      <c r="H8" s="519" t="s">
        <v>977</v>
      </c>
      <c r="I8" s="520"/>
      <c r="K8" s="519" t="s">
        <v>1494</v>
      </c>
      <c r="L8" s="520"/>
      <c r="Q8" s="513" t="s">
        <v>1496</v>
      </c>
      <c r="R8" s="514"/>
      <c r="T8" s="521" t="s">
        <v>1498</v>
      </c>
      <c r="U8" s="522"/>
      <c r="W8" s="507" t="s">
        <v>1500</v>
      </c>
      <c r="X8" s="508"/>
      <c r="AB8" s="529"/>
      <c r="AC8" s="529"/>
      <c r="AD8" s="529"/>
      <c r="AE8" s="529"/>
      <c r="AF8" s="529"/>
      <c r="AG8" s="529"/>
      <c r="AH8" s="529"/>
      <c r="AJ8" s="530"/>
      <c r="AK8" s="530"/>
      <c r="AL8" s="530"/>
      <c r="AM8" s="530"/>
      <c r="AN8" s="530"/>
      <c r="AO8" s="530"/>
      <c r="AP8" s="530"/>
      <c r="AQ8" s="530"/>
      <c r="AR8" s="530"/>
      <c r="AS8" s="530"/>
    </row>
    <row r="9" spans="5:45" ht="15" customHeight="1" x14ac:dyDescent="0.25">
      <c r="AB9" s="529"/>
      <c r="AC9" s="529"/>
      <c r="AD9" s="529"/>
      <c r="AE9" s="529"/>
      <c r="AF9" s="529"/>
      <c r="AG9" s="529"/>
      <c r="AH9" s="529"/>
      <c r="AJ9" s="530"/>
      <c r="AK9" s="530"/>
      <c r="AL9" s="530"/>
      <c r="AM9" s="530"/>
      <c r="AN9" s="530"/>
      <c r="AO9" s="530"/>
      <c r="AP9" s="530"/>
      <c r="AQ9" s="530"/>
      <c r="AR9" s="530"/>
      <c r="AS9" s="530"/>
    </row>
    <row r="10" spans="5:45" ht="15" customHeight="1" x14ac:dyDescent="0.25">
      <c r="AB10" s="529"/>
      <c r="AC10" s="529"/>
      <c r="AD10" s="529"/>
      <c r="AE10" s="529"/>
      <c r="AF10" s="529"/>
      <c r="AG10" s="529"/>
      <c r="AH10" s="529"/>
      <c r="AJ10" s="530"/>
      <c r="AK10" s="530"/>
      <c r="AL10" s="530"/>
      <c r="AM10" s="530"/>
      <c r="AN10" s="530"/>
      <c r="AO10" s="530"/>
      <c r="AP10" s="530"/>
      <c r="AQ10" s="530"/>
      <c r="AR10" s="530"/>
      <c r="AS10" s="530"/>
    </row>
    <row r="11" spans="5:45" ht="15" customHeight="1" x14ac:dyDescent="0.25">
      <c r="AB11" s="529"/>
      <c r="AC11" s="529"/>
      <c r="AD11" s="529"/>
      <c r="AE11" s="529"/>
      <c r="AF11" s="529"/>
      <c r="AG11" s="529"/>
      <c r="AH11" s="529"/>
      <c r="AJ11" s="530"/>
      <c r="AK11" s="530"/>
      <c r="AL11" s="530"/>
      <c r="AM11" s="530"/>
      <c r="AN11" s="530"/>
      <c r="AO11" s="530"/>
      <c r="AP11" s="530"/>
      <c r="AQ11" s="530"/>
      <c r="AR11" s="530"/>
      <c r="AS11" s="530"/>
    </row>
    <row r="12" spans="5:45" ht="15" customHeight="1" x14ac:dyDescent="0.25">
      <c r="AB12" s="529"/>
      <c r="AC12" s="529"/>
      <c r="AD12" s="529"/>
      <c r="AE12" s="529"/>
      <c r="AF12" s="529"/>
      <c r="AG12" s="529"/>
      <c r="AH12" s="529"/>
      <c r="AJ12" s="530"/>
      <c r="AK12" s="530"/>
      <c r="AL12" s="530"/>
      <c r="AM12" s="530"/>
      <c r="AN12" s="530"/>
      <c r="AO12" s="530"/>
      <c r="AP12" s="530"/>
      <c r="AQ12" s="530"/>
      <c r="AR12" s="530"/>
      <c r="AS12" s="530"/>
    </row>
    <row r="13" spans="5:45" ht="15" customHeight="1" x14ac:dyDescent="0.25">
      <c r="K13" s="505" t="s">
        <v>1501</v>
      </c>
      <c r="L13" s="506"/>
      <c r="N13" s="505" t="s">
        <v>1502</v>
      </c>
      <c r="O13" s="506"/>
      <c r="Q13" s="505" t="s">
        <v>1503</v>
      </c>
      <c r="R13" s="506"/>
      <c r="T13" s="505" t="s">
        <v>1504</v>
      </c>
      <c r="U13" s="506"/>
      <c r="W13" s="505" t="s">
        <v>1505</v>
      </c>
      <c r="X13" s="506"/>
      <c r="AB13" s="529"/>
      <c r="AC13" s="529"/>
      <c r="AD13" s="529"/>
      <c r="AE13" s="529"/>
      <c r="AF13" s="529"/>
      <c r="AG13" s="529"/>
      <c r="AH13" s="529"/>
      <c r="AJ13" s="530"/>
      <c r="AK13" s="530"/>
      <c r="AL13" s="530"/>
      <c r="AM13" s="530"/>
      <c r="AN13" s="530"/>
      <c r="AO13" s="530"/>
      <c r="AP13" s="530"/>
      <c r="AQ13" s="530"/>
      <c r="AR13" s="530"/>
      <c r="AS13" s="530"/>
    </row>
    <row r="14" spans="5:45" ht="15" customHeight="1" x14ac:dyDescent="0.25">
      <c r="K14" s="507" t="s">
        <v>911</v>
      </c>
      <c r="L14" s="508"/>
      <c r="N14" s="507" t="s">
        <v>918</v>
      </c>
      <c r="O14" s="508"/>
      <c r="Q14" s="507" t="s">
        <v>922</v>
      </c>
      <c r="R14" s="508"/>
      <c r="T14" s="507" t="s">
        <v>925</v>
      </c>
      <c r="U14" s="508"/>
      <c r="W14" s="507" t="s">
        <v>928</v>
      </c>
      <c r="X14" s="508"/>
      <c r="AB14" s="529"/>
      <c r="AC14" s="529"/>
      <c r="AD14" s="529"/>
      <c r="AE14" s="529"/>
      <c r="AF14" s="529"/>
      <c r="AG14" s="529"/>
      <c r="AH14" s="529"/>
      <c r="AJ14" s="530"/>
      <c r="AK14" s="530"/>
      <c r="AL14" s="530"/>
      <c r="AM14" s="530"/>
      <c r="AN14" s="530"/>
      <c r="AO14" s="530"/>
      <c r="AP14" s="530"/>
      <c r="AQ14" s="530"/>
      <c r="AR14" s="530"/>
      <c r="AS14" s="530"/>
    </row>
    <row r="15" spans="5:45" ht="15" customHeight="1" x14ac:dyDescent="0.25">
      <c r="AB15" s="529"/>
      <c r="AC15" s="529"/>
      <c r="AD15" s="529"/>
      <c r="AE15" s="529"/>
      <c r="AF15" s="529"/>
      <c r="AG15" s="529"/>
      <c r="AH15" s="529"/>
      <c r="AJ15" s="530"/>
      <c r="AK15" s="530"/>
      <c r="AL15" s="530"/>
      <c r="AM15" s="530"/>
      <c r="AN15" s="530"/>
      <c r="AO15" s="530"/>
      <c r="AP15" s="530"/>
      <c r="AQ15" s="530"/>
      <c r="AR15" s="530"/>
      <c r="AS15" s="530"/>
    </row>
    <row r="16" spans="5:45" ht="15" customHeight="1" x14ac:dyDescent="0.25">
      <c r="AB16" s="529"/>
      <c r="AC16" s="529"/>
      <c r="AD16" s="529"/>
      <c r="AE16" s="529"/>
      <c r="AF16" s="529"/>
      <c r="AG16" s="529"/>
      <c r="AH16" s="529"/>
      <c r="AJ16" s="530"/>
      <c r="AK16" s="530"/>
      <c r="AL16" s="530"/>
      <c r="AM16" s="530"/>
      <c r="AN16" s="530"/>
      <c r="AO16" s="530"/>
      <c r="AP16" s="530"/>
      <c r="AQ16" s="530"/>
      <c r="AR16" s="530"/>
      <c r="AS16" s="530"/>
    </row>
    <row r="17" spans="11:45" ht="15" customHeight="1" x14ac:dyDescent="0.25">
      <c r="AB17" s="529"/>
      <c r="AC17" s="529"/>
      <c r="AD17" s="529"/>
      <c r="AE17" s="529"/>
      <c r="AF17" s="529"/>
      <c r="AG17" s="529"/>
      <c r="AH17" s="529"/>
      <c r="AJ17" s="530"/>
      <c r="AK17" s="530"/>
      <c r="AL17" s="530"/>
      <c r="AM17" s="530"/>
      <c r="AN17" s="530"/>
      <c r="AO17" s="530"/>
      <c r="AP17" s="530"/>
      <c r="AQ17" s="530"/>
      <c r="AR17" s="530"/>
      <c r="AS17" s="530"/>
    </row>
    <row r="18" spans="11:45" ht="15" customHeight="1" x14ac:dyDescent="0.25">
      <c r="K18" s="505" t="s">
        <v>1506</v>
      </c>
      <c r="L18" s="506"/>
      <c r="N18" s="505" t="s">
        <v>1509</v>
      </c>
      <c r="O18" s="506"/>
      <c r="Q18" s="505" t="s">
        <v>1519</v>
      </c>
      <c r="R18" s="506"/>
      <c r="T18" s="505" t="s">
        <v>1516</v>
      </c>
      <c r="U18" s="506"/>
      <c r="W18" s="505" t="s">
        <v>1520</v>
      </c>
      <c r="X18" s="506"/>
      <c r="AB18" s="529"/>
      <c r="AC18" s="529"/>
      <c r="AD18" s="529"/>
      <c r="AE18" s="529"/>
      <c r="AF18" s="529"/>
      <c r="AG18" s="529"/>
      <c r="AH18" s="529"/>
      <c r="AJ18" s="530"/>
      <c r="AK18" s="530"/>
      <c r="AL18" s="530"/>
      <c r="AM18" s="530"/>
      <c r="AN18" s="530"/>
      <c r="AO18" s="530"/>
      <c r="AP18" s="530"/>
      <c r="AQ18" s="530"/>
      <c r="AR18" s="530"/>
      <c r="AS18" s="530"/>
    </row>
    <row r="19" spans="11:45" ht="15" customHeight="1" x14ac:dyDescent="0.25">
      <c r="K19" s="507" t="s">
        <v>931</v>
      </c>
      <c r="L19" s="508"/>
      <c r="N19" s="507" t="s">
        <v>934</v>
      </c>
      <c r="O19" s="508"/>
      <c r="Q19" s="507" t="s">
        <v>1515</v>
      </c>
      <c r="R19" s="508"/>
      <c r="T19" s="507" t="s">
        <v>925</v>
      </c>
      <c r="U19" s="508"/>
      <c r="W19" s="507" t="s">
        <v>928</v>
      </c>
      <c r="X19" s="508"/>
      <c r="AB19" s="529"/>
      <c r="AC19" s="529"/>
      <c r="AD19" s="529"/>
      <c r="AE19" s="529"/>
      <c r="AF19" s="529"/>
      <c r="AG19" s="529"/>
      <c r="AH19" s="529"/>
      <c r="AJ19" s="530"/>
      <c r="AK19" s="530"/>
      <c r="AL19" s="530"/>
      <c r="AM19" s="530"/>
      <c r="AN19" s="530"/>
      <c r="AO19" s="530"/>
      <c r="AP19" s="530"/>
      <c r="AQ19" s="530"/>
      <c r="AR19" s="530"/>
      <c r="AS19" s="530"/>
    </row>
    <row r="20" spans="11:45" ht="15" customHeight="1" x14ac:dyDescent="0.25">
      <c r="AB20" s="529"/>
      <c r="AC20" s="529"/>
      <c r="AD20" s="529"/>
      <c r="AE20" s="529"/>
      <c r="AF20" s="529"/>
      <c r="AG20" s="529"/>
      <c r="AH20" s="529"/>
      <c r="AJ20" s="530"/>
      <c r="AK20" s="530"/>
      <c r="AL20" s="530"/>
      <c r="AM20" s="530"/>
      <c r="AN20" s="530"/>
      <c r="AO20" s="530"/>
      <c r="AP20" s="530"/>
      <c r="AQ20" s="530"/>
      <c r="AR20" s="530"/>
      <c r="AS20" s="530"/>
    </row>
    <row r="21" spans="11:45" ht="15" customHeight="1" x14ac:dyDescent="0.25">
      <c r="AB21" s="529"/>
      <c r="AC21" s="529"/>
      <c r="AD21" s="529"/>
      <c r="AE21" s="529"/>
      <c r="AF21" s="529"/>
      <c r="AG21" s="529"/>
      <c r="AH21" s="529"/>
      <c r="AJ21" s="530"/>
      <c r="AK21" s="530"/>
      <c r="AL21" s="530"/>
      <c r="AM21" s="530"/>
      <c r="AN21" s="530"/>
      <c r="AO21" s="530"/>
      <c r="AP21" s="530"/>
      <c r="AQ21" s="530"/>
      <c r="AR21" s="530"/>
      <c r="AS21" s="530"/>
    </row>
    <row r="22" spans="11:45" ht="15" customHeight="1" x14ac:dyDescent="0.25">
      <c r="AB22" s="529"/>
      <c r="AC22" s="529"/>
      <c r="AD22" s="529"/>
      <c r="AE22" s="529"/>
      <c r="AF22" s="529"/>
      <c r="AG22" s="529"/>
      <c r="AH22" s="529"/>
      <c r="AJ22" s="530"/>
      <c r="AK22" s="530"/>
      <c r="AL22" s="530"/>
      <c r="AM22" s="530"/>
      <c r="AN22" s="530"/>
      <c r="AO22" s="530"/>
      <c r="AP22" s="530"/>
      <c r="AQ22" s="530"/>
      <c r="AR22" s="530"/>
      <c r="AS22" s="530"/>
    </row>
    <row r="23" spans="11:45" ht="15" customHeight="1" x14ac:dyDescent="0.25">
      <c r="K23" s="505" t="s">
        <v>1507</v>
      </c>
      <c r="L23" s="506"/>
      <c r="N23" s="505" t="s">
        <v>1512</v>
      </c>
      <c r="O23" s="506"/>
      <c r="Q23" s="505" t="s">
        <v>1521</v>
      </c>
      <c r="R23" s="506"/>
      <c r="T23" s="505" t="s">
        <v>1517</v>
      </c>
      <c r="U23" s="506"/>
      <c r="W23" s="505" t="s">
        <v>1522</v>
      </c>
      <c r="X23" s="506"/>
      <c r="AB23" s="529"/>
      <c r="AC23" s="529"/>
      <c r="AD23" s="529"/>
      <c r="AE23" s="529"/>
      <c r="AF23" s="529"/>
      <c r="AG23" s="529"/>
      <c r="AH23" s="529"/>
      <c r="AJ23" s="530"/>
      <c r="AK23" s="530"/>
      <c r="AL23" s="530"/>
      <c r="AM23" s="530"/>
      <c r="AN23" s="530"/>
      <c r="AO23" s="530"/>
      <c r="AP23" s="530"/>
      <c r="AQ23" s="530"/>
      <c r="AR23" s="530"/>
      <c r="AS23" s="530"/>
    </row>
    <row r="24" spans="11:45" ht="15" customHeight="1" x14ac:dyDescent="0.25">
      <c r="K24" s="507" t="s">
        <v>1510</v>
      </c>
      <c r="L24" s="508"/>
      <c r="N24" s="507" t="s">
        <v>945</v>
      </c>
      <c r="O24" s="508"/>
      <c r="Q24" s="507" t="s">
        <v>1518</v>
      </c>
      <c r="R24" s="508"/>
      <c r="T24" s="507" t="s">
        <v>1782</v>
      </c>
      <c r="U24" s="508"/>
      <c r="W24" s="507" t="s">
        <v>1518</v>
      </c>
      <c r="X24" s="508"/>
      <c r="AB24" s="529"/>
      <c r="AC24" s="529"/>
      <c r="AD24" s="529"/>
      <c r="AE24" s="529"/>
      <c r="AF24" s="529"/>
      <c r="AG24" s="529"/>
      <c r="AH24" s="529"/>
      <c r="AJ24" s="530"/>
      <c r="AK24" s="530"/>
      <c r="AL24" s="530"/>
      <c r="AM24" s="530"/>
      <c r="AN24" s="530"/>
      <c r="AO24" s="530"/>
      <c r="AP24" s="530"/>
      <c r="AQ24" s="530"/>
      <c r="AR24" s="530"/>
      <c r="AS24" s="530"/>
    </row>
    <row r="25" spans="11:45" ht="15" customHeight="1" x14ac:dyDescent="0.25">
      <c r="AB25" s="529"/>
      <c r="AC25" s="529"/>
      <c r="AD25" s="529"/>
      <c r="AE25" s="529"/>
      <c r="AF25" s="529"/>
      <c r="AG25" s="529"/>
      <c r="AH25" s="529"/>
      <c r="AJ25" s="530"/>
      <c r="AK25" s="530"/>
      <c r="AL25" s="530"/>
      <c r="AM25" s="530"/>
      <c r="AN25" s="530"/>
      <c r="AO25" s="530"/>
      <c r="AP25" s="530"/>
      <c r="AQ25" s="530"/>
      <c r="AR25" s="530"/>
      <c r="AS25" s="530"/>
    </row>
    <row r="26" spans="11:45" ht="15" customHeight="1" x14ac:dyDescent="0.25">
      <c r="AB26" s="529"/>
      <c r="AC26" s="529"/>
      <c r="AD26" s="529"/>
      <c r="AE26" s="529"/>
      <c r="AF26" s="529"/>
      <c r="AG26" s="529"/>
      <c r="AH26" s="529"/>
      <c r="AJ26" s="530"/>
      <c r="AK26" s="530"/>
      <c r="AL26" s="530"/>
      <c r="AM26" s="530"/>
      <c r="AN26" s="530"/>
      <c r="AO26" s="530"/>
      <c r="AP26" s="530"/>
      <c r="AQ26" s="530"/>
      <c r="AR26" s="530"/>
      <c r="AS26" s="530"/>
    </row>
    <row r="28" spans="11:45" x14ac:dyDescent="0.25">
      <c r="K28" s="511" t="s">
        <v>1508</v>
      </c>
      <c r="L28" s="512"/>
      <c r="N28" s="505" t="s">
        <v>1513</v>
      </c>
      <c r="O28" s="506"/>
      <c r="Q28" s="438"/>
      <c r="R28" s="438"/>
      <c r="T28" s="438"/>
      <c r="U28" s="438"/>
      <c r="W28" s="438"/>
      <c r="X28" s="438"/>
    </row>
    <row r="29" spans="11:45" x14ac:dyDescent="0.25">
      <c r="K29" s="513" t="s">
        <v>1511</v>
      </c>
      <c r="L29" s="514"/>
      <c r="N29" s="507" t="s">
        <v>1514</v>
      </c>
      <c r="O29" s="508"/>
      <c r="Q29" s="438"/>
      <c r="R29" s="438"/>
      <c r="T29" s="438"/>
      <c r="U29" s="438"/>
      <c r="W29" s="438"/>
      <c r="X29" s="438"/>
    </row>
    <row r="35" spans="8:24" x14ac:dyDescent="0.25">
      <c r="H35" s="511" t="s">
        <v>1523</v>
      </c>
      <c r="I35" s="512"/>
      <c r="K35" s="511" t="s">
        <v>1524</v>
      </c>
      <c r="L35" s="512"/>
      <c r="N35" s="511" t="s">
        <v>1525</v>
      </c>
      <c r="O35" s="512"/>
      <c r="Q35" s="511" t="s">
        <v>1526</v>
      </c>
      <c r="R35" s="512"/>
    </row>
    <row r="36" spans="8:24" x14ac:dyDescent="0.25">
      <c r="H36" s="513" t="s">
        <v>1527</v>
      </c>
      <c r="I36" s="514"/>
      <c r="K36" s="513" t="s">
        <v>1528</v>
      </c>
      <c r="L36" s="514"/>
      <c r="N36" s="513" t="s">
        <v>1529</v>
      </c>
      <c r="O36" s="514"/>
      <c r="Q36" s="513" t="s">
        <v>1530</v>
      </c>
      <c r="R36" s="514"/>
    </row>
    <row r="42" spans="8:24" x14ac:dyDescent="0.25">
      <c r="H42" s="511" t="s">
        <v>1531</v>
      </c>
      <c r="I42" s="512"/>
      <c r="K42" s="511" t="s">
        <v>1532</v>
      </c>
      <c r="L42" s="512"/>
      <c r="N42" s="511" t="s">
        <v>1533</v>
      </c>
      <c r="O42" s="512"/>
      <c r="T42" s="505" t="s">
        <v>1538</v>
      </c>
      <c r="U42" s="506"/>
      <c r="W42" s="505" t="s">
        <v>1539</v>
      </c>
      <c r="X42" s="506"/>
    </row>
    <row r="43" spans="8:24" x14ac:dyDescent="0.25">
      <c r="H43" s="513" t="s">
        <v>1534</v>
      </c>
      <c r="I43" s="514"/>
      <c r="K43" s="513" t="s">
        <v>1535</v>
      </c>
      <c r="L43" s="514"/>
      <c r="N43" s="513" t="s">
        <v>1536</v>
      </c>
      <c r="O43" s="514"/>
      <c r="T43" s="507" t="s">
        <v>1537</v>
      </c>
      <c r="U43" s="508"/>
      <c r="W43" s="507" t="s">
        <v>1540</v>
      </c>
      <c r="X43" s="508"/>
    </row>
    <row r="49" spans="8:24" x14ac:dyDescent="0.25">
      <c r="H49" s="511" t="s">
        <v>1541</v>
      </c>
      <c r="I49" s="512"/>
      <c r="K49" s="166"/>
      <c r="L49" s="166"/>
      <c r="N49" s="505" t="s">
        <v>1542</v>
      </c>
      <c r="O49" s="506"/>
      <c r="Q49" s="505" t="s">
        <v>1543</v>
      </c>
      <c r="R49" s="506"/>
      <c r="T49" s="505" t="s">
        <v>1544</v>
      </c>
      <c r="U49" s="506"/>
      <c r="W49" s="505" t="s">
        <v>1545</v>
      </c>
      <c r="X49" s="506"/>
    </row>
    <row r="50" spans="8:24" x14ac:dyDescent="0.25">
      <c r="H50" s="513" t="s">
        <v>1595</v>
      </c>
      <c r="I50" s="514"/>
      <c r="K50" s="166"/>
      <c r="L50" s="166"/>
      <c r="N50" s="507" t="s">
        <v>1596</v>
      </c>
      <c r="O50" s="508"/>
      <c r="Q50" s="507" t="s">
        <v>1597</v>
      </c>
      <c r="R50" s="508"/>
      <c r="T50" s="507" t="s">
        <v>1598</v>
      </c>
      <c r="U50" s="508"/>
      <c r="W50" s="507" t="s">
        <v>1599</v>
      </c>
      <c r="X50" s="508"/>
    </row>
    <row r="55" spans="8:24" x14ac:dyDescent="0.25">
      <c r="H55" s="523" t="s">
        <v>1573</v>
      </c>
      <c r="I55" s="524"/>
      <c r="K55" s="523" t="s">
        <v>1565</v>
      </c>
      <c r="L55" s="524"/>
      <c r="N55" s="523" t="s">
        <v>1564</v>
      </c>
      <c r="O55" s="524"/>
      <c r="Q55" s="505" t="s">
        <v>1555</v>
      </c>
      <c r="R55" s="506"/>
      <c r="T55" s="523" t="s">
        <v>1888</v>
      </c>
      <c r="U55" s="524"/>
      <c r="W55" s="505" t="s">
        <v>1546</v>
      </c>
      <c r="X55" s="506"/>
    </row>
    <row r="56" spans="8:24" x14ac:dyDescent="0.25">
      <c r="H56" s="525" t="s">
        <v>816</v>
      </c>
      <c r="I56" s="526"/>
      <c r="K56" s="525" t="s">
        <v>847</v>
      </c>
      <c r="L56" s="526"/>
      <c r="N56" s="525" t="s">
        <v>852</v>
      </c>
      <c r="O56" s="526"/>
      <c r="Q56" s="507" t="s">
        <v>856</v>
      </c>
      <c r="R56" s="508"/>
      <c r="T56" s="525" t="s">
        <v>858</v>
      </c>
      <c r="U56" s="526"/>
      <c r="W56" s="507" t="s">
        <v>862</v>
      </c>
      <c r="X56" s="508"/>
    </row>
    <row r="61" spans="8:24" x14ac:dyDescent="0.25">
      <c r="H61" s="523" t="s">
        <v>1572</v>
      </c>
      <c r="I61" s="524"/>
      <c r="K61" s="505" t="s">
        <v>869</v>
      </c>
      <c r="L61" s="506"/>
      <c r="N61" s="505" t="s">
        <v>1563</v>
      </c>
      <c r="O61" s="506"/>
      <c r="Q61" s="505" t="s">
        <v>1556</v>
      </c>
      <c r="R61" s="506"/>
      <c r="T61" s="505" t="s">
        <v>1551</v>
      </c>
      <c r="U61" s="506"/>
      <c r="W61" s="505" t="s">
        <v>1547</v>
      </c>
      <c r="X61" s="506"/>
    </row>
    <row r="62" spans="8:24" x14ac:dyDescent="0.25">
      <c r="H62" s="525" t="s">
        <v>868</v>
      </c>
      <c r="I62" s="526"/>
      <c r="K62" s="507" t="s">
        <v>872</v>
      </c>
      <c r="L62" s="508"/>
      <c r="N62" s="507" t="s">
        <v>1586</v>
      </c>
      <c r="O62" s="508"/>
      <c r="Q62" s="507" t="s">
        <v>1585</v>
      </c>
      <c r="R62" s="508"/>
      <c r="T62" s="507" t="s">
        <v>877</v>
      </c>
      <c r="U62" s="508"/>
      <c r="W62" s="507" t="s">
        <v>880</v>
      </c>
      <c r="X62" s="508"/>
    </row>
    <row r="67" spans="8:24" x14ac:dyDescent="0.25">
      <c r="H67" s="505" t="s">
        <v>1571</v>
      </c>
      <c r="I67" s="506"/>
      <c r="K67" s="505" t="s">
        <v>1566</v>
      </c>
      <c r="L67" s="506"/>
      <c r="N67" s="523" t="s">
        <v>1562</v>
      </c>
      <c r="O67" s="524"/>
      <c r="Q67" s="523" t="s">
        <v>1557</v>
      </c>
      <c r="R67" s="524"/>
      <c r="T67" s="523" t="s">
        <v>1552</v>
      </c>
      <c r="U67" s="524"/>
      <c r="W67" s="523" t="s">
        <v>1548</v>
      </c>
      <c r="X67" s="524"/>
    </row>
    <row r="68" spans="8:24" x14ac:dyDescent="0.25">
      <c r="H68" s="507" t="s">
        <v>882</v>
      </c>
      <c r="I68" s="508"/>
      <c r="K68" s="507" t="s">
        <v>1584</v>
      </c>
      <c r="L68" s="508"/>
      <c r="N68" s="525" t="s">
        <v>893</v>
      </c>
      <c r="O68" s="526"/>
      <c r="Q68" s="525" t="s">
        <v>895</v>
      </c>
      <c r="R68" s="526"/>
      <c r="T68" s="525" t="s">
        <v>897</v>
      </c>
      <c r="U68" s="526"/>
      <c r="W68" s="525" t="s">
        <v>900</v>
      </c>
      <c r="X68" s="526"/>
    </row>
    <row r="73" spans="8:24" x14ac:dyDescent="0.25">
      <c r="H73" s="523" t="s">
        <v>1570</v>
      </c>
      <c r="I73" s="524"/>
      <c r="K73" s="523" t="s">
        <v>1567</v>
      </c>
      <c r="L73" s="524"/>
      <c r="N73" s="505" t="s">
        <v>1561</v>
      </c>
      <c r="O73" s="506"/>
      <c r="Q73" s="505" t="s">
        <v>1558</v>
      </c>
      <c r="R73" s="506"/>
      <c r="T73" s="505" t="s">
        <v>1553</v>
      </c>
      <c r="U73" s="506"/>
      <c r="W73" s="505" t="s">
        <v>1549</v>
      </c>
      <c r="X73" s="506"/>
    </row>
    <row r="74" spans="8:24" x14ac:dyDescent="0.25">
      <c r="H74" s="525" t="s">
        <v>904</v>
      </c>
      <c r="I74" s="526"/>
      <c r="K74" s="525" t="s">
        <v>907</v>
      </c>
      <c r="L74" s="526"/>
      <c r="N74" s="507" t="s">
        <v>1582</v>
      </c>
      <c r="O74" s="508"/>
      <c r="Q74" s="507" t="s">
        <v>1583</v>
      </c>
      <c r="R74" s="508"/>
      <c r="T74" s="507" t="s">
        <v>1600</v>
      </c>
      <c r="U74" s="508"/>
      <c r="W74" s="507" t="s">
        <v>1601</v>
      </c>
      <c r="X74" s="508"/>
    </row>
    <row r="79" spans="8:24" x14ac:dyDescent="0.25">
      <c r="H79" s="505" t="s">
        <v>1569</v>
      </c>
      <c r="I79" s="506"/>
      <c r="K79" s="505" t="s">
        <v>1568</v>
      </c>
      <c r="L79" s="506"/>
      <c r="N79" s="505" t="s">
        <v>1560</v>
      </c>
      <c r="O79" s="506"/>
      <c r="Q79" s="505" t="s">
        <v>1559</v>
      </c>
      <c r="R79" s="506"/>
      <c r="T79" s="505" t="s">
        <v>1554</v>
      </c>
      <c r="U79" s="506"/>
      <c r="W79" s="505" t="s">
        <v>1550</v>
      </c>
      <c r="X79" s="506"/>
    </row>
    <row r="80" spans="8:24" x14ac:dyDescent="0.25">
      <c r="H80" s="507" t="s">
        <v>1580</v>
      </c>
      <c r="I80" s="508"/>
      <c r="K80" s="507" t="s">
        <v>1578</v>
      </c>
      <c r="L80" s="508"/>
      <c r="N80" s="507" t="s">
        <v>1579</v>
      </c>
      <c r="O80" s="508"/>
      <c r="Q80" s="507" t="s">
        <v>1581</v>
      </c>
      <c r="R80" s="508"/>
      <c r="T80" s="507" t="s">
        <v>1602</v>
      </c>
      <c r="U80" s="508"/>
      <c r="W80" s="507" t="s">
        <v>886</v>
      </c>
      <c r="X80" s="508"/>
    </row>
    <row r="86" spans="8:24" x14ac:dyDescent="0.25">
      <c r="H86" s="505" t="s">
        <v>1587</v>
      </c>
      <c r="I86" s="506"/>
      <c r="K86" s="505" t="s">
        <v>1588</v>
      </c>
      <c r="L86" s="506"/>
      <c r="N86" s="505" t="s">
        <v>1589</v>
      </c>
      <c r="O86" s="506"/>
      <c r="Q86" s="505" t="s">
        <v>1590</v>
      </c>
      <c r="R86" s="506"/>
      <c r="T86" s="505" t="s">
        <v>1591</v>
      </c>
      <c r="U86" s="506"/>
      <c r="W86" s="505" t="s">
        <v>1593</v>
      </c>
      <c r="X86" s="506"/>
    </row>
    <row r="87" spans="8:24" x14ac:dyDescent="0.25">
      <c r="H87" s="507" t="s">
        <v>889</v>
      </c>
      <c r="I87" s="508"/>
      <c r="K87" s="507" t="s">
        <v>1576</v>
      </c>
      <c r="L87" s="508"/>
      <c r="N87" s="507" t="s">
        <v>1577</v>
      </c>
      <c r="O87" s="508"/>
      <c r="Q87" s="507" t="s">
        <v>891</v>
      </c>
      <c r="R87" s="508"/>
      <c r="T87" s="507" t="s">
        <v>1592</v>
      </c>
      <c r="U87" s="508"/>
      <c r="W87" s="507" t="s">
        <v>1594</v>
      </c>
      <c r="X87" s="508"/>
    </row>
    <row r="94" spans="8:24" x14ac:dyDescent="0.25">
      <c r="H94" s="505" t="s">
        <v>1574</v>
      </c>
      <c r="I94" s="506"/>
    </row>
    <row r="95" spans="8:24" x14ac:dyDescent="0.25">
      <c r="H95" s="507" t="s">
        <v>1575</v>
      </c>
      <c r="I95" s="508"/>
    </row>
  </sheetData>
  <mergeCells count="158">
    <mergeCell ref="T87:U87"/>
    <mergeCell ref="W87:X87"/>
    <mergeCell ref="N1:O1"/>
    <mergeCell ref="AB5:AH26"/>
    <mergeCell ref="AJ5:AS26"/>
    <mergeCell ref="T80:U80"/>
    <mergeCell ref="W80:X80"/>
    <mergeCell ref="H86:I86"/>
    <mergeCell ref="K86:L86"/>
    <mergeCell ref="N86:O86"/>
    <mergeCell ref="Q86:R86"/>
    <mergeCell ref="T86:U86"/>
    <mergeCell ref="W86:X86"/>
    <mergeCell ref="H79:I79"/>
    <mergeCell ref="K79:L79"/>
    <mergeCell ref="N79:O79"/>
    <mergeCell ref="Q79:R79"/>
    <mergeCell ref="T79:U79"/>
    <mergeCell ref="W79:X79"/>
    <mergeCell ref="H74:I74"/>
    <mergeCell ref="K74:L74"/>
    <mergeCell ref="N74:O74"/>
    <mergeCell ref="Q74:R74"/>
    <mergeCell ref="T74:U74"/>
    <mergeCell ref="H94:I94"/>
    <mergeCell ref="H95:I95"/>
    <mergeCell ref="H80:I80"/>
    <mergeCell ref="K80:L80"/>
    <mergeCell ref="N80:O80"/>
    <mergeCell ref="Q80:R80"/>
    <mergeCell ref="H87:I87"/>
    <mergeCell ref="K87:L87"/>
    <mergeCell ref="N87:O87"/>
    <mergeCell ref="Q87:R87"/>
    <mergeCell ref="W74:X74"/>
    <mergeCell ref="H73:I73"/>
    <mergeCell ref="K73:L73"/>
    <mergeCell ref="N73:O73"/>
    <mergeCell ref="Q73:R73"/>
    <mergeCell ref="T73:U73"/>
    <mergeCell ref="W73:X73"/>
    <mergeCell ref="H68:I68"/>
    <mergeCell ref="K68:L68"/>
    <mergeCell ref="N68:O68"/>
    <mergeCell ref="Q68:R68"/>
    <mergeCell ref="T68:U68"/>
    <mergeCell ref="W68:X68"/>
    <mergeCell ref="H67:I67"/>
    <mergeCell ref="K67:L67"/>
    <mergeCell ref="N67:O67"/>
    <mergeCell ref="Q67:R67"/>
    <mergeCell ref="T67:U67"/>
    <mergeCell ref="W67:X67"/>
    <mergeCell ref="Q61:R61"/>
    <mergeCell ref="Q62:R62"/>
    <mergeCell ref="T61:U61"/>
    <mergeCell ref="T62:U62"/>
    <mergeCell ref="W61:X61"/>
    <mergeCell ref="W62:X62"/>
    <mergeCell ref="H61:I61"/>
    <mergeCell ref="H62:I62"/>
    <mergeCell ref="K61:L61"/>
    <mergeCell ref="K62:L62"/>
    <mergeCell ref="N61:O61"/>
    <mergeCell ref="N62:O62"/>
    <mergeCell ref="Q56:R56"/>
    <mergeCell ref="T55:U55"/>
    <mergeCell ref="T56:U56"/>
    <mergeCell ref="W55:X55"/>
    <mergeCell ref="W56:X56"/>
    <mergeCell ref="H55:I55"/>
    <mergeCell ref="H56:I56"/>
    <mergeCell ref="K55:L55"/>
    <mergeCell ref="K56:L56"/>
    <mergeCell ref="N55:O55"/>
    <mergeCell ref="N56:O56"/>
    <mergeCell ref="T49:U49"/>
    <mergeCell ref="T50:U50"/>
    <mergeCell ref="W49:X49"/>
    <mergeCell ref="W50:X50"/>
    <mergeCell ref="T42:U42"/>
    <mergeCell ref="T43:U43"/>
    <mergeCell ref="W42:X42"/>
    <mergeCell ref="W43:X43"/>
    <mergeCell ref="Q55:R55"/>
    <mergeCell ref="H49:I49"/>
    <mergeCell ref="H50:I50"/>
    <mergeCell ref="N49:O49"/>
    <mergeCell ref="N50:O50"/>
    <mergeCell ref="Q35:R35"/>
    <mergeCell ref="Q36:R36"/>
    <mergeCell ref="H42:I42"/>
    <mergeCell ref="K42:L42"/>
    <mergeCell ref="N42:O42"/>
    <mergeCell ref="H43:I43"/>
    <mergeCell ref="K43:L43"/>
    <mergeCell ref="N43:O43"/>
    <mergeCell ref="H35:I35"/>
    <mergeCell ref="H36:I36"/>
    <mergeCell ref="K35:L35"/>
    <mergeCell ref="K36:L36"/>
    <mergeCell ref="N35:O35"/>
    <mergeCell ref="N36:O36"/>
    <mergeCell ref="Q49:R49"/>
    <mergeCell ref="Q50:R50"/>
    <mergeCell ref="K28:L28"/>
    <mergeCell ref="N28:O28"/>
    <mergeCell ref="Q28:R28"/>
    <mergeCell ref="T28:U28"/>
    <mergeCell ref="W28:X28"/>
    <mergeCell ref="K29:L29"/>
    <mergeCell ref="N29:O29"/>
    <mergeCell ref="Q29:R29"/>
    <mergeCell ref="T29:U29"/>
    <mergeCell ref="W29:X29"/>
    <mergeCell ref="K23:L23"/>
    <mergeCell ref="N23:O23"/>
    <mergeCell ref="Q23:R23"/>
    <mergeCell ref="T23:U23"/>
    <mergeCell ref="W23:X23"/>
    <mergeCell ref="K24:L24"/>
    <mergeCell ref="N24:O24"/>
    <mergeCell ref="Q24:R24"/>
    <mergeCell ref="T24:U24"/>
    <mergeCell ref="W24:X24"/>
    <mergeCell ref="K18:L18"/>
    <mergeCell ref="N18:O18"/>
    <mergeCell ref="Q18:R18"/>
    <mergeCell ref="T18:U18"/>
    <mergeCell ref="W18:X18"/>
    <mergeCell ref="K19:L19"/>
    <mergeCell ref="N19:O19"/>
    <mergeCell ref="Q19:R19"/>
    <mergeCell ref="T19:U19"/>
    <mergeCell ref="W19:X19"/>
    <mergeCell ref="W7:X7"/>
    <mergeCell ref="W8:X8"/>
    <mergeCell ref="T8:U8"/>
    <mergeCell ref="N14:O14"/>
    <mergeCell ref="Q13:R13"/>
    <mergeCell ref="Q14:R14"/>
    <mergeCell ref="T13:U13"/>
    <mergeCell ref="W13:X13"/>
    <mergeCell ref="W14:X14"/>
    <mergeCell ref="T14:U14"/>
    <mergeCell ref="N2:O2"/>
    <mergeCell ref="K13:L13"/>
    <mergeCell ref="K14:L14"/>
    <mergeCell ref="N13:O13"/>
    <mergeCell ref="T7:U7"/>
    <mergeCell ref="Q7:R7"/>
    <mergeCell ref="Q8:R8"/>
    <mergeCell ref="E7:F7"/>
    <mergeCell ref="E8:F8"/>
    <mergeCell ref="H7:I7"/>
    <mergeCell ref="H8:I8"/>
    <mergeCell ref="K7:L7"/>
    <mergeCell ref="K8:L8"/>
  </mergeCell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dimension ref="A3:AJ87"/>
  <sheetViews>
    <sheetView topLeftCell="A10" zoomScale="70" zoomScaleNormal="70" workbookViewId="0">
      <selection activeCell="G26" sqref="G26"/>
    </sheetView>
  </sheetViews>
  <sheetFormatPr defaultRowHeight="15" x14ac:dyDescent="0.25"/>
  <cols>
    <col min="3" max="3" width="14.140625" customWidth="1"/>
    <col min="4" max="4" width="18.140625" customWidth="1"/>
    <col min="6" max="6" width="15.5703125" customWidth="1"/>
    <col min="7" max="7" width="14.42578125" customWidth="1"/>
    <col min="8" max="8" width="18.42578125" customWidth="1"/>
    <col min="9" max="9" width="18.7109375" customWidth="1"/>
    <col min="10" max="10" width="11.7109375" customWidth="1"/>
  </cols>
  <sheetData>
    <row r="3" spans="1:36" x14ac:dyDescent="0.25">
      <c r="L3" s="464" t="s">
        <v>1640</v>
      </c>
      <c r="M3" s="464"/>
      <c r="N3" s="464"/>
      <c r="O3" s="464"/>
      <c r="P3" s="464"/>
      <c r="Q3" s="464"/>
      <c r="R3" s="464"/>
      <c r="T3" s="466" t="s">
        <v>1643</v>
      </c>
      <c r="U3" s="466"/>
      <c r="V3" s="466"/>
      <c r="W3" s="466"/>
      <c r="X3" s="466"/>
      <c r="Y3" s="466"/>
      <c r="Z3" s="466"/>
    </row>
    <row r="4" spans="1:36" ht="21" x14ac:dyDescent="0.25">
      <c r="F4" s="192" t="s">
        <v>1445</v>
      </c>
      <c r="G4" s="192" t="s">
        <v>1446</v>
      </c>
      <c r="H4" s="192" t="s">
        <v>1447</v>
      </c>
      <c r="I4" s="192" t="s">
        <v>1448</v>
      </c>
      <c r="J4" s="192" t="s">
        <v>1449</v>
      </c>
      <c r="N4" s="28"/>
      <c r="V4" s="14"/>
    </row>
    <row r="5" spans="1:36" x14ac:dyDescent="0.25">
      <c r="A5" t="s">
        <v>1670</v>
      </c>
      <c r="C5" s="531" t="s">
        <v>1603</v>
      </c>
      <c r="D5" s="531"/>
      <c r="E5" t="s">
        <v>1670</v>
      </c>
      <c r="F5" s="165" t="s">
        <v>1030</v>
      </c>
      <c r="G5" s="165" t="s">
        <v>1034</v>
      </c>
      <c r="H5" s="83" t="s">
        <v>639</v>
      </c>
      <c r="I5" s="83" t="s">
        <v>639</v>
      </c>
      <c r="J5" s="83" t="s">
        <v>259</v>
      </c>
      <c r="L5" s="535" t="s">
        <v>1639</v>
      </c>
      <c r="M5" s="535"/>
      <c r="N5" s="89"/>
      <c r="O5" s="89"/>
      <c r="P5" s="89"/>
      <c r="Q5" s="89"/>
      <c r="S5" t="s">
        <v>1657</v>
      </c>
      <c r="T5" s="187" t="s">
        <v>1656</v>
      </c>
      <c r="U5" s="187"/>
      <c r="V5" s="14"/>
    </row>
    <row r="6" spans="1:36" x14ac:dyDescent="0.25">
      <c r="C6" s="438"/>
      <c r="D6" s="438"/>
      <c r="F6" s="165"/>
      <c r="G6" s="165"/>
      <c r="H6" s="165"/>
      <c r="I6" s="165"/>
      <c r="J6" s="165"/>
      <c r="L6" s="89"/>
      <c r="M6" s="89"/>
      <c r="N6" s="89"/>
      <c r="O6" s="89"/>
      <c r="P6" s="89"/>
      <c r="Q6" s="89"/>
      <c r="S6" t="s">
        <v>633</v>
      </c>
      <c r="T6" s="10" t="s">
        <v>1658</v>
      </c>
      <c r="U6" s="14"/>
      <c r="V6" s="14"/>
      <c r="AF6" s="97"/>
      <c r="AG6" s="97"/>
      <c r="AH6" s="97"/>
      <c r="AI6" s="97"/>
      <c r="AJ6" s="97"/>
    </row>
    <row r="7" spans="1:36" x14ac:dyDescent="0.25">
      <c r="A7" t="s">
        <v>1671</v>
      </c>
      <c r="C7" s="531" t="s">
        <v>524</v>
      </c>
      <c r="D7" s="531"/>
      <c r="E7" t="s">
        <v>1684</v>
      </c>
      <c r="F7" s="165" t="s">
        <v>1030</v>
      </c>
      <c r="G7" s="165" t="s">
        <v>1031</v>
      </c>
      <c r="H7" s="83" t="s">
        <v>639</v>
      </c>
      <c r="I7" s="83" t="s">
        <v>639</v>
      </c>
      <c r="J7" s="165" t="s">
        <v>1032</v>
      </c>
      <c r="L7" s="535" t="s">
        <v>1641</v>
      </c>
      <c r="M7" s="535"/>
      <c r="N7" s="89"/>
      <c r="O7" s="89"/>
      <c r="P7" s="89"/>
      <c r="Q7" s="89"/>
      <c r="T7" s="9" t="s">
        <v>1659</v>
      </c>
      <c r="U7" s="14"/>
      <c r="V7" s="14"/>
    </row>
    <row r="8" spans="1:36" x14ac:dyDescent="0.25">
      <c r="C8" s="89"/>
      <c r="D8" s="89"/>
      <c r="L8" s="89"/>
      <c r="M8" s="89"/>
      <c r="N8" s="89"/>
      <c r="O8" s="89"/>
      <c r="P8" s="89"/>
      <c r="Q8" s="89"/>
      <c r="T8" s="14"/>
      <c r="U8" s="14"/>
      <c r="V8" s="14"/>
    </row>
    <row r="9" spans="1:36" x14ac:dyDescent="0.25">
      <c r="A9" t="s">
        <v>1671</v>
      </c>
      <c r="C9" s="531" t="s">
        <v>1604</v>
      </c>
      <c r="D9" s="531"/>
      <c r="E9" t="s">
        <v>1684</v>
      </c>
      <c r="F9" s="165" t="s">
        <v>1030</v>
      </c>
      <c r="G9" s="165" t="s">
        <v>923</v>
      </c>
      <c r="H9" s="90" t="s">
        <v>1613</v>
      </c>
      <c r="I9" s="164" t="s">
        <v>1614</v>
      </c>
      <c r="J9" s="165" t="s">
        <v>1032</v>
      </c>
      <c r="L9" s="28" t="s">
        <v>1660</v>
      </c>
      <c r="M9" s="28"/>
      <c r="N9" s="28"/>
      <c r="O9" s="89"/>
      <c r="P9" s="89"/>
      <c r="Q9" s="89"/>
      <c r="T9" s="500" t="s">
        <v>1642</v>
      </c>
      <c r="U9" s="500"/>
      <c r="V9" s="14"/>
    </row>
    <row r="10" spans="1:36" x14ac:dyDescent="0.25">
      <c r="C10" s="89"/>
      <c r="D10" s="89"/>
      <c r="F10" s="164"/>
      <c r="G10" s="164"/>
      <c r="H10" s="164"/>
      <c r="I10" s="164"/>
      <c r="J10" s="164"/>
      <c r="L10" s="89"/>
      <c r="M10" s="89"/>
      <c r="N10" s="89"/>
      <c r="O10" s="89"/>
      <c r="P10" s="89"/>
      <c r="Q10" s="89"/>
      <c r="T10" s="14"/>
      <c r="U10" s="14"/>
      <c r="V10" s="14"/>
    </row>
    <row r="11" spans="1:36" x14ac:dyDescent="0.25">
      <c r="A11" t="s">
        <v>1668</v>
      </c>
      <c r="C11" s="531" t="s">
        <v>1605</v>
      </c>
      <c r="D11" s="531"/>
      <c r="E11" t="s">
        <v>1685</v>
      </c>
      <c r="F11" s="164" t="s">
        <v>1030</v>
      </c>
      <c r="G11" s="164" t="s">
        <v>1050</v>
      </c>
      <c r="H11" s="164" t="s">
        <v>1613</v>
      </c>
      <c r="I11" s="164" t="s">
        <v>1614</v>
      </c>
      <c r="J11" s="164" t="s">
        <v>1032</v>
      </c>
      <c r="L11" s="28" t="s">
        <v>1661</v>
      </c>
      <c r="M11" s="28"/>
      <c r="N11" s="28"/>
      <c r="O11" s="89"/>
      <c r="P11" s="89"/>
      <c r="Q11" s="89"/>
      <c r="T11" s="500" t="s">
        <v>1641</v>
      </c>
      <c r="U11" s="500"/>
      <c r="V11" s="14"/>
    </row>
    <row r="12" spans="1:36" x14ac:dyDescent="0.25">
      <c r="C12" s="89"/>
      <c r="D12" s="89"/>
      <c r="F12" s="164"/>
      <c r="G12" s="164"/>
      <c r="H12" s="164"/>
      <c r="I12" s="164"/>
      <c r="J12" s="164"/>
      <c r="L12" s="89"/>
      <c r="M12" s="89"/>
      <c r="N12" s="89"/>
      <c r="O12" s="89"/>
      <c r="P12" s="89"/>
      <c r="Q12" s="89"/>
      <c r="T12" s="14"/>
      <c r="U12" s="14"/>
      <c r="V12" s="14"/>
    </row>
    <row r="13" spans="1:36" ht="15.75" customHeight="1" x14ac:dyDescent="0.25">
      <c r="A13" t="s">
        <v>1670</v>
      </c>
      <c r="C13" s="531" t="s">
        <v>1198</v>
      </c>
      <c r="D13" s="531"/>
      <c r="E13" t="s">
        <v>1684</v>
      </c>
      <c r="F13" s="164" t="s">
        <v>1030</v>
      </c>
      <c r="G13" s="164" t="s">
        <v>1074</v>
      </c>
      <c r="H13" s="164" t="s">
        <v>1615</v>
      </c>
      <c r="I13" s="164" t="s">
        <v>1616</v>
      </c>
      <c r="J13" s="164" t="s">
        <v>1032</v>
      </c>
      <c r="L13" s="28" t="s">
        <v>1662</v>
      </c>
      <c r="M13" s="28"/>
      <c r="N13" s="28"/>
      <c r="O13" s="89"/>
      <c r="P13" s="89"/>
      <c r="Q13" s="89"/>
      <c r="T13" s="500" t="s">
        <v>1644</v>
      </c>
      <c r="U13" s="500"/>
      <c r="V13" s="14"/>
    </row>
    <row r="14" spans="1:36" x14ac:dyDescent="0.25">
      <c r="C14" s="89"/>
      <c r="D14" s="89"/>
      <c r="F14" s="164"/>
      <c r="G14" s="164"/>
      <c r="H14" s="164"/>
      <c r="I14" s="164"/>
      <c r="J14" s="164"/>
      <c r="L14" s="89"/>
      <c r="M14" s="89"/>
      <c r="N14" s="89"/>
      <c r="O14" s="89"/>
      <c r="P14" s="89"/>
      <c r="Q14" s="89"/>
      <c r="T14" s="14"/>
      <c r="U14" s="14"/>
      <c r="V14" s="14"/>
    </row>
    <row r="15" spans="1:36" x14ac:dyDescent="0.25">
      <c r="A15" t="s">
        <v>1668</v>
      </c>
      <c r="C15" s="531" t="s">
        <v>1078</v>
      </c>
      <c r="D15" s="531"/>
      <c r="E15" t="s">
        <v>1685</v>
      </c>
      <c r="F15" s="164" t="s">
        <v>1030</v>
      </c>
      <c r="G15" s="164" t="s">
        <v>1079</v>
      </c>
      <c r="H15" s="164" t="s">
        <v>1615</v>
      </c>
      <c r="I15" s="164" t="s">
        <v>1616</v>
      </c>
      <c r="J15" s="164" t="s">
        <v>1032</v>
      </c>
      <c r="L15" s="28" t="s">
        <v>1665</v>
      </c>
      <c r="M15" s="28"/>
      <c r="N15" s="28"/>
      <c r="O15" s="89"/>
      <c r="P15" s="89"/>
      <c r="Q15" s="89"/>
      <c r="T15" s="500" t="s">
        <v>1641</v>
      </c>
      <c r="U15" s="500"/>
      <c r="V15" s="14"/>
    </row>
    <row r="16" spans="1:36" x14ac:dyDescent="0.25">
      <c r="C16" s="89"/>
      <c r="D16" s="89"/>
      <c r="F16" s="164"/>
      <c r="G16" s="164"/>
      <c r="H16" s="164"/>
      <c r="I16" s="164"/>
      <c r="J16" s="164"/>
      <c r="L16" s="89" t="s">
        <v>1664</v>
      </c>
      <c r="M16" s="89"/>
      <c r="N16" s="89"/>
      <c r="O16" s="89"/>
      <c r="P16" s="89"/>
      <c r="Q16" s="89"/>
      <c r="T16" s="14"/>
      <c r="U16" s="14"/>
      <c r="V16" s="14"/>
    </row>
    <row r="17" spans="1:22" ht="15" customHeight="1" x14ac:dyDescent="0.25">
      <c r="A17" t="s">
        <v>1670</v>
      </c>
      <c r="C17" s="531" t="s">
        <v>1450</v>
      </c>
      <c r="D17" s="531"/>
      <c r="E17" t="s">
        <v>1686</v>
      </c>
      <c r="F17" s="164" t="s">
        <v>1030</v>
      </c>
      <c r="G17" s="164" t="s">
        <v>1617</v>
      </c>
      <c r="H17" s="90" t="s">
        <v>639</v>
      </c>
      <c r="I17" s="164" t="s">
        <v>1453</v>
      </c>
      <c r="J17" s="164" t="s">
        <v>1032</v>
      </c>
      <c r="L17" s="28" t="s">
        <v>1666</v>
      </c>
      <c r="M17" s="28"/>
      <c r="N17" s="28"/>
      <c r="O17" s="28"/>
      <c r="P17" s="28"/>
      <c r="Q17" s="28"/>
      <c r="R17" s="28"/>
      <c r="T17" s="14" t="s">
        <v>1645</v>
      </c>
      <c r="U17" s="14"/>
      <c r="V17" s="14"/>
    </row>
    <row r="18" spans="1:22" x14ac:dyDescent="0.25">
      <c r="C18" s="89"/>
      <c r="D18" s="89"/>
      <c r="F18" s="164"/>
      <c r="G18" s="164"/>
      <c r="H18" s="164"/>
      <c r="I18" s="164"/>
      <c r="J18" s="164"/>
      <c r="L18" s="89"/>
      <c r="M18" s="89"/>
      <c r="N18" s="89"/>
      <c r="O18" s="89"/>
      <c r="P18" s="89"/>
      <c r="Q18" s="89"/>
      <c r="T18" s="14"/>
      <c r="U18" s="14"/>
      <c r="V18" s="14"/>
    </row>
    <row r="19" spans="1:22" x14ac:dyDescent="0.25">
      <c r="A19" t="s">
        <v>1670</v>
      </c>
      <c r="C19" s="531" t="s">
        <v>1606</v>
      </c>
      <c r="D19" s="531"/>
      <c r="E19" t="s">
        <v>1686</v>
      </c>
      <c r="F19" s="164" t="s">
        <v>1030</v>
      </c>
      <c r="G19" s="164">
        <v>32</v>
      </c>
      <c r="H19" s="90" t="s">
        <v>639</v>
      </c>
      <c r="I19" s="90" t="s">
        <v>639</v>
      </c>
      <c r="J19" s="90" t="s">
        <v>64</v>
      </c>
      <c r="L19" s="535" t="s">
        <v>1646</v>
      </c>
      <c r="M19" s="535"/>
      <c r="N19" s="535"/>
      <c r="O19" s="89"/>
      <c r="P19" s="89"/>
      <c r="Q19" s="89"/>
      <c r="T19" s="500" t="s">
        <v>1647</v>
      </c>
      <c r="U19" s="500"/>
      <c r="V19" s="500"/>
    </row>
    <row r="20" spans="1:22" x14ac:dyDescent="0.25">
      <c r="C20" s="89"/>
      <c r="D20" s="89"/>
      <c r="F20" s="164"/>
      <c r="G20" s="164"/>
      <c r="H20" s="164"/>
      <c r="I20" s="164"/>
      <c r="J20" s="164"/>
      <c r="L20" s="89"/>
      <c r="M20" s="89"/>
      <c r="N20" s="89"/>
      <c r="O20" s="89"/>
      <c r="P20" s="89"/>
      <c r="Q20" s="89"/>
      <c r="T20" s="14"/>
      <c r="U20" s="14"/>
      <c r="V20" s="14"/>
    </row>
    <row r="21" spans="1:22" x14ac:dyDescent="0.25">
      <c r="A21" t="s">
        <v>1668</v>
      </c>
      <c r="C21" s="531" t="s">
        <v>1607</v>
      </c>
      <c r="D21" s="531"/>
      <c r="E21" t="s">
        <v>1685</v>
      </c>
      <c r="F21" s="164" t="s">
        <v>1030</v>
      </c>
      <c r="G21" s="90" t="s">
        <v>1618</v>
      </c>
      <c r="H21" s="90" t="s">
        <v>639</v>
      </c>
      <c r="I21" s="164" t="s">
        <v>1619</v>
      </c>
      <c r="J21" s="90" t="s">
        <v>237</v>
      </c>
      <c r="L21" s="535" t="s">
        <v>1648</v>
      </c>
      <c r="M21" s="535"/>
      <c r="N21" s="535"/>
      <c r="O21" s="89"/>
      <c r="P21" s="89"/>
      <c r="Q21" s="89"/>
      <c r="T21" s="500" t="s">
        <v>1641</v>
      </c>
      <c r="U21" s="500"/>
      <c r="V21" s="500"/>
    </row>
    <row r="22" spans="1:22" x14ac:dyDescent="0.25">
      <c r="C22" s="89"/>
      <c r="D22" s="89"/>
      <c r="F22" s="164"/>
      <c r="G22" s="164"/>
      <c r="H22" s="164"/>
      <c r="I22" s="164"/>
      <c r="J22" s="164"/>
      <c r="L22" s="89"/>
      <c r="M22" s="89"/>
      <c r="N22" s="89"/>
      <c r="O22" s="89"/>
      <c r="P22" s="89"/>
      <c r="Q22" s="89"/>
      <c r="T22" s="14"/>
      <c r="U22" s="14"/>
      <c r="V22" s="14"/>
    </row>
    <row r="23" spans="1:22" x14ac:dyDescent="0.25">
      <c r="A23" t="s">
        <v>1668</v>
      </c>
      <c r="C23" s="531" t="s">
        <v>1398</v>
      </c>
      <c r="D23" s="531"/>
      <c r="E23" t="s">
        <v>1685</v>
      </c>
      <c r="F23" s="164" t="s">
        <v>1030</v>
      </c>
      <c r="G23" s="164">
        <v>24</v>
      </c>
      <c r="H23" s="90" t="s">
        <v>639</v>
      </c>
      <c r="I23" s="164" t="s">
        <v>1619</v>
      </c>
      <c r="J23" s="90" t="s">
        <v>708</v>
      </c>
      <c r="L23" s="535" t="s">
        <v>1649</v>
      </c>
      <c r="M23" s="535"/>
      <c r="N23" s="535"/>
      <c r="O23" s="535"/>
      <c r="P23" s="535"/>
      <c r="Q23" s="535"/>
      <c r="T23" s="500" t="s">
        <v>1650</v>
      </c>
      <c r="U23" s="500"/>
      <c r="V23" s="14"/>
    </row>
    <row r="24" spans="1:22" x14ac:dyDescent="0.25">
      <c r="C24" s="89"/>
      <c r="D24" s="89"/>
      <c r="F24" s="164"/>
      <c r="G24" s="164"/>
      <c r="H24" s="164"/>
      <c r="I24" s="164"/>
      <c r="J24" s="164"/>
      <c r="L24" s="89"/>
      <c r="M24" s="89"/>
      <c r="N24" s="89"/>
      <c r="O24" s="89"/>
      <c r="P24" s="89"/>
      <c r="Q24" s="89"/>
      <c r="T24" s="14"/>
      <c r="U24" s="14"/>
      <c r="V24" s="14"/>
    </row>
    <row r="25" spans="1:22" x14ac:dyDescent="0.25">
      <c r="A25" t="s">
        <v>1668</v>
      </c>
      <c r="C25" s="531" t="s">
        <v>1608</v>
      </c>
      <c r="D25" s="531"/>
      <c r="E25" t="s">
        <v>1685</v>
      </c>
      <c r="F25" s="164" t="s">
        <v>1030</v>
      </c>
      <c r="G25" s="164">
        <v>26</v>
      </c>
      <c r="H25" s="90" t="s">
        <v>639</v>
      </c>
      <c r="I25" s="90" t="s">
        <v>264</v>
      </c>
      <c r="J25" s="90" t="s">
        <v>237</v>
      </c>
      <c r="L25" s="500" t="s">
        <v>1651</v>
      </c>
      <c r="M25" s="500"/>
      <c r="N25" s="89"/>
      <c r="O25" s="89"/>
      <c r="P25" s="89"/>
      <c r="Q25" s="89"/>
      <c r="T25" s="500" t="s">
        <v>1650</v>
      </c>
      <c r="U25" s="500"/>
      <c r="V25" s="14"/>
    </row>
    <row r="26" spans="1:22" x14ac:dyDescent="0.25">
      <c r="C26" s="89"/>
      <c r="D26" s="89"/>
      <c r="F26" s="164"/>
      <c r="G26" s="164"/>
      <c r="H26" s="164"/>
      <c r="I26" s="164"/>
      <c r="J26" s="164"/>
      <c r="L26" s="89"/>
      <c r="M26" s="89"/>
      <c r="N26" s="89"/>
      <c r="O26" s="89"/>
      <c r="P26" s="89"/>
      <c r="Q26" s="89"/>
      <c r="T26" s="14"/>
      <c r="U26" s="14"/>
      <c r="V26" s="14"/>
    </row>
    <row r="27" spans="1:22" x14ac:dyDescent="0.25">
      <c r="A27" t="s">
        <v>1667</v>
      </c>
      <c r="C27" s="531" t="s">
        <v>1609</v>
      </c>
      <c r="D27" s="531"/>
      <c r="E27" t="s">
        <v>1685</v>
      </c>
      <c r="F27" s="164" t="s">
        <v>1030</v>
      </c>
      <c r="G27" s="164">
        <v>28</v>
      </c>
      <c r="H27" s="90" t="s">
        <v>639</v>
      </c>
      <c r="I27" s="90" t="s">
        <v>264</v>
      </c>
      <c r="J27" s="90" t="s">
        <v>237</v>
      </c>
      <c r="L27" s="89" t="s">
        <v>59</v>
      </c>
      <c r="M27" s="89"/>
      <c r="N27" s="89"/>
      <c r="O27" s="89"/>
      <c r="P27" s="89"/>
      <c r="Q27" s="89"/>
      <c r="T27" s="14" t="s">
        <v>59</v>
      </c>
      <c r="U27" s="14"/>
      <c r="V27" s="14"/>
    </row>
    <row r="28" spans="1:22" ht="15.75" customHeight="1" x14ac:dyDescent="0.25">
      <c r="F28" s="164"/>
      <c r="G28" s="164"/>
      <c r="H28" s="164"/>
      <c r="I28" s="164"/>
      <c r="J28" s="164"/>
      <c r="L28" s="89"/>
      <c r="M28" s="89"/>
      <c r="N28" s="89"/>
      <c r="O28" s="89"/>
      <c r="P28" s="89"/>
      <c r="Q28" s="89"/>
      <c r="T28" s="14"/>
      <c r="U28" s="14"/>
      <c r="V28" s="14"/>
    </row>
    <row r="29" spans="1:22" x14ac:dyDescent="0.25">
      <c r="A29" t="s">
        <v>1668</v>
      </c>
      <c r="C29" s="531" t="s">
        <v>1610</v>
      </c>
      <c r="D29" s="531"/>
      <c r="E29" t="s">
        <v>1685</v>
      </c>
      <c r="F29" s="164" t="s">
        <v>1030</v>
      </c>
      <c r="G29" s="164" t="s">
        <v>1386</v>
      </c>
      <c r="H29" s="90" t="s">
        <v>639</v>
      </c>
      <c r="I29" s="164" t="s">
        <v>1620</v>
      </c>
      <c r="J29" s="164" t="s">
        <v>708</v>
      </c>
      <c r="L29" s="89" t="s">
        <v>1652</v>
      </c>
      <c r="M29" s="89"/>
      <c r="N29" s="89"/>
      <c r="O29" s="89"/>
      <c r="P29" s="89"/>
      <c r="Q29" s="89"/>
      <c r="T29" s="500" t="s">
        <v>1653</v>
      </c>
      <c r="U29" s="500"/>
      <c r="V29" s="14"/>
    </row>
    <row r="30" spans="1:22" x14ac:dyDescent="0.25">
      <c r="C30" s="89"/>
      <c r="D30" s="89"/>
      <c r="F30" s="164"/>
      <c r="G30" s="164"/>
      <c r="H30" s="164"/>
      <c r="I30" s="164"/>
      <c r="J30" s="164"/>
      <c r="L30" s="89"/>
      <c r="M30" s="89"/>
      <c r="N30" s="89"/>
      <c r="O30" s="89"/>
      <c r="P30" s="89"/>
      <c r="Q30" s="89"/>
      <c r="T30" s="14"/>
      <c r="U30" s="14"/>
      <c r="V30" s="14"/>
    </row>
    <row r="31" spans="1:22" x14ac:dyDescent="0.25">
      <c r="A31" t="s">
        <v>1669</v>
      </c>
      <c r="C31" s="531" t="s">
        <v>833</v>
      </c>
      <c r="D31" s="531"/>
      <c r="E31" t="s">
        <v>1669</v>
      </c>
      <c r="F31" s="164" t="s">
        <v>1030</v>
      </c>
      <c r="G31" s="90" t="s">
        <v>197</v>
      </c>
      <c r="H31" s="90" t="s">
        <v>639</v>
      </c>
      <c r="I31" s="90" t="s">
        <v>639</v>
      </c>
      <c r="J31" s="90" t="s">
        <v>639</v>
      </c>
      <c r="L31" s="89" t="s">
        <v>1653</v>
      </c>
      <c r="M31" s="89"/>
      <c r="N31" s="89"/>
      <c r="O31" s="89"/>
      <c r="P31" s="89"/>
      <c r="Q31" s="89"/>
      <c r="T31" s="14" t="s">
        <v>1653</v>
      </c>
      <c r="U31" s="14"/>
      <c r="V31" s="14"/>
    </row>
    <row r="32" spans="1:22" x14ac:dyDescent="0.25">
      <c r="C32" s="89"/>
      <c r="D32" s="89"/>
      <c r="F32" s="164"/>
      <c r="G32" s="164"/>
      <c r="H32" s="164"/>
      <c r="I32" s="164"/>
      <c r="J32" s="164"/>
      <c r="L32" s="89"/>
      <c r="M32" s="89"/>
      <c r="N32" s="89"/>
      <c r="O32" s="89"/>
      <c r="P32" s="89"/>
      <c r="Q32" s="89"/>
      <c r="T32" s="14"/>
      <c r="U32" s="14"/>
      <c r="V32" s="14"/>
    </row>
    <row r="33" spans="1:30" x14ac:dyDescent="0.25">
      <c r="A33" t="s">
        <v>1667</v>
      </c>
      <c r="C33" s="531" t="s">
        <v>166</v>
      </c>
      <c r="D33" s="531"/>
      <c r="E33" t="s">
        <v>1669</v>
      </c>
      <c r="F33" s="164" t="s">
        <v>1030</v>
      </c>
      <c r="G33" s="90" t="s">
        <v>1621</v>
      </c>
      <c r="H33" s="90" t="s">
        <v>639</v>
      </c>
      <c r="I33" s="90" t="s">
        <v>639</v>
      </c>
      <c r="J33" s="90" t="s">
        <v>639</v>
      </c>
      <c r="L33" s="89" t="s">
        <v>1653</v>
      </c>
      <c r="M33" s="89"/>
      <c r="N33" s="89"/>
      <c r="O33" s="89"/>
      <c r="P33" s="89"/>
      <c r="Q33" s="89"/>
      <c r="T33" s="14" t="s">
        <v>1653</v>
      </c>
      <c r="U33" s="14"/>
      <c r="V33" s="14"/>
    </row>
    <row r="34" spans="1:30" x14ac:dyDescent="0.25">
      <c r="C34" s="89"/>
      <c r="D34" s="89"/>
      <c r="F34" s="164"/>
      <c r="G34" s="164"/>
      <c r="H34" s="164"/>
      <c r="I34" s="164"/>
      <c r="J34" s="164"/>
      <c r="L34" s="89"/>
      <c r="M34" s="89"/>
      <c r="N34" s="89"/>
      <c r="O34" s="89"/>
      <c r="P34" s="89"/>
      <c r="Q34" s="89"/>
      <c r="T34" s="14"/>
      <c r="U34" s="14"/>
      <c r="V34" s="14"/>
    </row>
    <row r="35" spans="1:30" ht="15.75" customHeight="1" x14ac:dyDescent="0.25">
      <c r="A35" t="s">
        <v>1670</v>
      </c>
      <c r="C35" s="531" t="s">
        <v>1611</v>
      </c>
      <c r="D35" s="531"/>
      <c r="E35" t="s">
        <v>1686</v>
      </c>
      <c r="F35" s="164" t="s">
        <v>1030</v>
      </c>
      <c r="G35" s="164">
        <v>88</v>
      </c>
      <c r="H35" s="90" t="s">
        <v>639</v>
      </c>
      <c r="I35" s="90" t="s">
        <v>639</v>
      </c>
      <c r="J35" s="164">
        <v>10</v>
      </c>
      <c r="L35" s="186" t="s">
        <v>1654</v>
      </c>
      <c r="M35" s="89"/>
      <c r="N35" s="89"/>
      <c r="O35" s="89"/>
      <c r="P35" s="89"/>
      <c r="Q35" s="89"/>
      <c r="T35" s="14" t="s">
        <v>1655</v>
      </c>
      <c r="U35" s="14"/>
      <c r="V35" s="14"/>
    </row>
    <row r="36" spans="1:30" x14ac:dyDescent="0.25">
      <c r="C36" s="89"/>
      <c r="D36" s="89"/>
      <c r="F36" s="164"/>
      <c r="G36" s="164"/>
      <c r="H36" s="164"/>
      <c r="I36" s="164"/>
      <c r="J36" s="164"/>
      <c r="L36" s="89"/>
      <c r="M36" s="89"/>
      <c r="N36" s="89"/>
      <c r="O36" s="89"/>
      <c r="P36" s="89"/>
      <c r="Q36" s="89"/>
      <c r="T36" s="14"/>
      <c r="U36" s="14"/>
      <c r="V36" s="14"/>
    </row>
    <row r="37" spans="1:30" x14ac:dyDescent="0.25">
      <c r="A37" t="s">
        <v>1668</v>
      </c>
      <c r="C37" s="531" t="s">
        <v>1612</v>
      </c>
      <c r="D37" s="531"/>
      <c r="E37" t="s">
        <v>1684</v>
      </c>
      <c r="F37" s="164" t="s">
        <v>1030</v>
      </c>
      <c r="G37" s="164" t="s">
        <v>1037</v>
      </c>
      <c r="H37" s="90" t="s">
        <v>639</v>
      </c>
      <c r="I37" s="90" t="s">
        <v>639</v>
      </c>
      <c r="J37" s="164" t="s">
        <v>1032</v>
      </c>
      <c r="L37" s="186" t="s">
        <v>1663</v>
      </c>
      <c r="M37" s="89"/>
      <c r="N37" s="89"/>
      <c r="O37" s="89"/>
      <c r="P37" s="89"/>
      <c r="Q37" s="89"/>
      <c r="T37" s="14" t="s">
        <v>1653</v>
      </c>
      <c r="U37" s="14"/>
      <c r="V37" s="14"/>
    </row>
    <row r="40" spans="1:30" x14ac:dyDescent="0.25">
      <c r="A40" s="167" t="s">
        <v>1622</v>
      </c>
    </row>
    <row r="41" spans="1:30" x14ac:dyDescent="0.25">
      <c r="A41" s="168"/>
    </row>
    <row r="42" spans="1:30" ht="15.75" thickBot="1" x14ac:dyDescent="0.3">
      <c r="A42" s="170"/>
      <c r="B42" s="171"/>
      <c r="C42" s="172" t="s">
        <v>1623</v>
      </c>
      <c r="D42" s="173"/>
      <c r="E42" s="172" t="s">
        <v>1446</v>
      </c>
      <c r="F42" s="173"/>
      <c r="G42" s="172" t="s">
        <v>1447</v>
      </c>
      <c r="H42" s="173"/>
      <c r="I42" s="172" t="s">
        <v>1448</v>
      </c>
      <c r="J42" s="173"/>
      <c r="K42" s="172" t="s">
        <v>1449</v>
      </c>
      <c r="L42" s="173"/>
      <c r="M42" s="175"/>
      <c r="N42" s="170"/>
      <c r="O42" s="170"/>
      <c r="P42" s="170"/>
      <c r="Q42" s="170"/>
      <c r="R42" s="170"/>
      <c r="S42" s="170"/>
      <c r="T42" s="170"/>
      <c r="U42" s="170"/>
      <c r="V42" s="170"/>
      <c r="W42" s="170"/>
      <c r="X42" s="170"/>
      <c r="Y42" s="170"/>
      <c r="Z42" s="171"/>
      <c r="AA42" s="172" t="s">
        <v>1624</v>
      </c>
      <c r="AB42" s="173"/>
      <c r="AC42" s="172" t="s">
        <v>1625</v>
      </c>
      <c r="AD42" s="173"/>
    </row>
    <row r="43" spans="1:30" x14ac:dyDescent="0.25">
      <c r="A43" s="176"/>
      <c r="B43" s="176"/>
      <c r="C43" s="176"/>
      <c r="D43" s="177"/>
      <c r="E43" s="177"/>
      <c r="F43" s="177"/>
      <c r="G43" s="177"/>
      <c r="H43" s="177"/>
      <c r="I43" s="177"/>
      <c r="J43" s="177"/>
      <c r="K43" s="178"/>
      <c r="L43" s="179"/>
      <c r="M43" s="180"/>
      <c r="N43" s="176"/>
      <c r="O43" s="176"/>
      <c r="P43" s="176"/>
      <c r="Q43" s="176"/>
      <c r="R43" s="176"/>
      <c r="S43" s="176"/>
      <c r="T43" s="176"/>
      <c r="U43" s="176"/>
      <c r="V43" s="176"/>
      <c r="W43" s="176"/>
      <c r="X43" s="176"/>
      <c r="Y43" s="176"/>
      <c r="Z43" s="176"/>
      <c r="AA43" s="181"/>
      <c r="AB43" s="182"/>
      <c r="AC43" s="178"/>
      <c r="AD43" s="169"/>
    </row>
    <row r="44" spans="1:30" ht="15" customHeight="1" x14ac:dyDescent="0.25">
      <c r="A44" s="170"/>
      <c r="B44" s="170"/>
      <c r="C44" s="170"/>
      <c r="D44" s="170"/>
      <c r="E44" s="170"/>
      <c r="F44" s="170"/>
      <c r="G44" s="170"/>
      <c r="H44" s="170"/>
      <c r="I44" s="170"/>
      <c r="J44" s="170"/>
      <c r="K44" s="170" t="s">
        <v>1626</v>
      </c>
      <c r="L44" s="170"/>
      <c r="M44" s="170"/>
      <c r="N44" s="170"/>
      <c r="O44" s="170"/>
      <c r="P44" s="170"/>
      <c r="Q44" s="170"/>
      <c r="R44" s="170"/>
      <c r="S44" s="170"/>
      <c r="T44" s="170"/>
      <c r="U44" s="170"/>
      <c r="V44" s="170"/>
      <c r="W44" s="170"/>
      <c r="X44" s="170"/>
      <c r="Y44" s="170"/>
      <c r="Z44" s="170"/>
      <c r="AA44" s="170" t="s">
        <v>1627</v>
      </c>
      <c r="AB44" s="170"/>
      <c r="AC44" s="170" t="s">
        <v>314</v>
      </c>
      <c r="AD44" s="170"/>
    </row>
    <row r="45" spans="1:30" x14ac:dyDescent="0.25">
      <c r="A45" s="169"/>
      <c r="B45" s="169"/>
      <c r="C45" s="169"/>
      <c r="D45" s="169"/>
      <c r="E45" s="169"/>
      <c r="F45" s="169"/>
      <c r="G45" s="169"/>
      <c r="H45" s="169"/>
      <c r="I45" s="169"/>
      <c r="J45" s="169"/>
      <c r="K45" s="169"/>
      <c r="L45" s="169"/>
      <c r="M45" s="169"/>
      <c r="N45" s="169"/>
      <c r="O45" s="169"/>
      <c r="P45" s="169"/>
      <c r="Q45" s="169"/>
      <c r="R45" s="169"/>
      <c r="S45" s="169"/>
      <c r="T45" s="169"/>
      <c r="U45" s="169"/>
      <c r="V45" s="169"/>
      <c r="W45" s="169"/>
      <c r="X45" s="169"/>
      <c r="Y45" s="169"/>
      <c r="Z45" s="169"/>
      <c r="AA45" s="169"/>
      <c r="AB45" s="169"/>
      <c r="AC45" s="169"/>
      <c r="AD45" s="169"/>
    </row>
    <row r="46" spans="1:30" x14ac:dyDescent="0.25">
      <c r="A46" s="183"/>
    </row>
    <row r="47" spans="1:30" x14ac:dyDescent="0.25">
      <c r="A47" s="167" t="s">
        <v>1628</v>
      </c>
    </row>
    <row r="48" spans="1:30" x14ac:dyDescent="0.25">
      <c r="A48" s="168"/>
    </row>
    <row r="49" spans="1:30" ht="15.75" customHeight="1" thickBot="1" x14ac:dyDescent="0.3">
      <c r="A49" s="170"/>
      <c r="B49" s="171"/>
      <c r="C49" s="172" t="s">
        <v>1623</v>
      </c>
      <c r="D49" s="173"/>
      <c r="E49" s="172" t="s">
        <v>1446</v>
      </c>
      <c r="F49" s="173"/>
      <c r="G49" s="172" t="s">
        <v>1447</v>
      </c>
      <c r="H49" s="173"/>
      <c r="I49" s="172" t="s">
        <v>1448</v>
      </c>
      <c r="J49" s="173"/>
      <c r="K49" s="172" t="s">
        <v>1449</v>
      </c>
      <c r="L49" s="173"/>
      <c r="M49" s="175"/>
      <c r="N49" s="170"/>
      <c r="O49" s="170"/>
      <c r="P49" s="171"/>
      <c r="Q49" s="532" t="s">
        <v>1629</v>
      </c>
      <c r="R49" s="533"/>
      <c r="S49" s="533"/>
      <c r="T49" s="533"/>
      <c r="U49" s="174"/>
      <c r="V49" s="174"/>
      <c r="W49" s="174"/>
      <c r="X49" s="174"/>
      <c r="Y49" s="174"/>
      <c r="Z49" s="173"/>
      <c r="AA49" s="172" t="s">
        <v>1624</v>
      </c>
      <c r="AB49" s="173"/>
      <c r="AC49" s="172" t="s">
        <v>1625</v>
      </c>
      <c r="AD49" s="173"/>
    </row>
    <row r="50" spans="1:30" x14ac:dyDescent="0.25">
      <c r="A50" s="176"/>
      <c r="B50" s="176"/>
      <c r="C50" s="176"/>
      <c r="D50" s="177"/>
      <c r="E50" s="177"/>
      <c r="F50" s="177"/>
      <c r="G50" s="177"/>
      <c r="H50" s="177"/>
      <c r="I50" s="177"/>
      <c r="J50" s="177"/>
      <c r="K50" s="178"/>
      <c r="L50" s="179"/>
      <c r="M50" s="180"/>
      <c r="N50" s="176"/>
      <c r="O50" s="176"/>
      <c r="P50" s="176"/>
      <c r="Q50" s="176"/>
      <c r="R50" s="177"/>
      <c r="S50" s="177"/>
      <c r="T50" s="177"/>
      <c r="U50" s="177"/>
      <c r="V50" s="177"/>
      <c r="W50" s="177"/>
      <c r="X50" s="177"/>
      <c r="Y50" s="177"/>
      <c r="Z50" s="177"/>
      <c r="AA50" s="178"/>
      <c r="AB50" s="182"/>
      <c r="AC50" s="178"/>
      <c r="AD50" s="169"/>
    </row>
    <row r="51" spans="1:30" x14ac:dyDescent="0.25">
      <c r="A51" s="170"/>
      <c r="B51" s="170"/>
      <c r="C51" s="170"/>
      <c r="D51" s="170"/>
      <c r="E51" s="170"/>
      <c r="F51" s="170"/>
      <c r="G51" s="170"/>
      <c r="H51" s="170"/>
      <c r="I51" s="170"/>
      <c r="J51" s="170"/>
      <c r="K51" s="170" t="s">
        <v>1454</v>
      </c>
      <c r="L51" s="170"/>
      <c r="M51" s="170"/>
      <c r="N51" s="170"/>
      <c r="O51" s="170"/>
      <c r="P51" s="170"/>
      <c r="Q51" s="170"/>
      <c r="R51" s="170"/>
      <c r="S51" s="170"/>
      <c r="T51" s="170"/>
      <c r="U51" s="170"/>
      <c r="V51" s="170"/>
      <c r="W51" s="170"/>
      <c r="X51" s="170"/>
      <c r="Y51" s="170"/>
      <c r="Z51" s="170"/>
      <c r="AA51" s="170" t="s">
        <v>1627</v>
      </c>
      <c r="AB51" s="170"/>
      <c r="AC51" s="170" t="s">
        <v>314</v>
      </c>
      <c r="AD51" s="170"/>
    </row>
    <row r="52" spans="1:30" x14ac:dyDescent="0.25">
      <c r="A52" s="169"/>
      <c r="B52" s="169"/>
      <c r="C52" s="169"/>
      <c r="D52" s="169"/>
      <c r="E52" s="169"/>
      <c r="F52" s="169"/>
      <c r="G52" s="169"/>
      <c r="H52" s="169"/>
      <c r="I52" s="169"/>
      <c r="J52" s="169"/>
      <c r="K52" s="169"/>
      <c r="L52" s="169"/>
      <c r="M52" s="169"/>
      <c r="N52" s="169"/>
      <c r="O52" s="169"/>
      <c r="P52" s="169"/>
      <c r="Q52" s="169"/>
      <c r="R52" s="169"/>
      <c r="S52" s="169"/>
      <c r="T52" s="169"/>
      <c r="U52" s="169"/>
      <c r="V52" s="169"/>
      <c r="W52" s="169"/>
      <c r="X52" s="169"/>
      <c r="Y52" s="169"/>
      <c r="Z52" s="169"/>
      <c r="AA52" s="169"/>
      <c r="AB52" s="169"/>
      <c r="AC52" s="169"/>
      <c r="AD52" s="169"/>
    </row>
    <row r="53" spans="1:30" x14ac:dyDescent="0.25">
      <c r="A53" s="183"/>
    </row>
    <row r="54" spans="1:30" x14ac:dyDescent="0.25">
      <c r="A54" s="184" t="s">
        <v>1466</v>
      </c>
      <c r="B54" s="184" t="s">
        <v>1630</v>
      </c>
    </row>
    <row r="55" spans="1:30" x14ac:dyDescent="0.25">
      <c r="A55" s="167" t="s">
        <v>1631</v>
      </c>
    </row>
    <row r="56" spans="1:30" x14ac:dyDescent="0.25">
      <c r="A56" s="168"/>
    </row>
    <row r="57" spans="1:30" ht="15.75" thickBot="1" x14ac:dyDescent="0.3">
      <c r="A57" s="170"/>
      <c r="B57" s="171"/>
      <c r="C57" s="172" t="s">
        <v>1623</v>
      </c>
      <c r="D57" s="173"/>
      <c r="E57" s="172" t="s">
        <v>1446</v>
      </c>
      <c r="F57" s="173"/>
      <c r="G57" s="172" t="s">
        <v>1447</v>
      </c>
      <c r="H57" s="173"/>
      <c r="I57" s="172" t="s">
        <v>1448</v>
      </c>
      <c r="J57" s="173"/>
      <c r="K57" s="172" t="s">
        <v>1449</v>
      </c>
      <c r="L57" s="173"/>
      <c r="M57" s="175"/>
      <c r="N57" s="170"/>
      <c r="O57" s="170"/>
      <c r="P57" s="170"/>
      <c r="Q57" s="170"/>
      <c r="R57" s="170"/>
      <c r="S57" s="170"/>
      <c r="T57" s="170"/>
      <c r="U57" s="170"/>
      <c r="V57" s="170"/>
      <c r="W57" s="170"/>
      <c r="X57" s="170"/>
      <c r="Y57" s="170"/>
      <c r="Z57" s="171"/>
      <c r="AA57" s="172" t="s">
        <v>1624</v>
      </c>
      <c r="AB57" s="173"/>
      <c r="AC57" s="172" t="s">
        <v>1625</v>
      </c>
      <c r="AD57" s="173"/>
    </row>
    <row r="58" spans="1:30" x14ac:dyDescent="0.25">
      <c r="A58" s="176"/>
      <c r="B58" s="176"/>
      <c r="C58" s="176"/>
      <c r="D58" s="177"/>
      <c r="E58" s="177"/>
      <c r="F58" s="177"/>
      <c r="G58" s="177"/>
      <c r="H58" s="177"/>
      <c r="I58" s="177"/>
      <c r="J58" s="177"/>
      <c r="K58" s="178"/>
      <c r="L58" s="179"/>
      <c r="M58" s="180"/>
      <c r="N58" s="176"/>
      <c r="O58" s="176"/>
      <c r="P58" s="176"/>
      <c r="Q58" s="176"/>
      <c r="R58" s="176"/>
      <c r="S58" s="176"/>
      <c r="T58" s="176"/>
      <c r="U58" s="176"/>
      <c r="V58" s="176"/>
      <c r="W58" s="176"/>
      <c r="X58" s="176"/>
      <c r="Y58" s="176"/>
      <c r="Z58" s="176"/>
      <c r="AA58" s="181"/>
      <c r="AB58" s="182"/>
      <c r="AC58" s="178"/>
      <c r="AD58" s="169"/>
    </row>
    <row r="59" spans="1:30" ht="15" customHeight="1" x14ac:dyDescent="0.25">
      <c r="A59" s="170"/>
      <c r="B59" s="170"/>
      <c r="C59" s="170"/>
      <c r="D59" s="170"/>
      <c r="E59" s="170"/>
      <c r="F59" s="170"/>
      <c r="G59" s="170"/>
      <c r="H59" s="170"/>
      <c r="I59" s="170"/>
      <c r="J59" s="170"/>
      <c r="K59" s="170" t="s">
        <v>1626</v>
      </c>
      <c r="L59" s="170"/>
      <c r="M59" s="170"/>
      <c r="N59" s="170"/>
      <c r="O59" s="170"/>
      <c r="P59" s="170"/>
      <c r="Q59" s="170"/>
      <c r="R59" s="170"/>
      <c r="S59" s="170"/>
      <c r="T59" s="170"/>
      <c r="U59" s="170"/>
      <c r="V59" s="170"/>
      <c r="W59" s="170"/>
      <c r="X59" s="170"/>
      <c r="Y59" s="170"/>
      <c r="Z59" s="170"/>
      <c r="AA59" s="170" t="s">
        <v>1632</v>
      </c>
      <c r="AB59" s="170"/>
      <c r="AC59" s="170" t="s">
        <v>1633</v>
      </c>
      <c r="AD59" s="170"/>
    </row>
    <row r="60" spans="1:30" x14ac:dyDescent="0.25">
      <c r="A60" s="169"/>
      <c r="B60" s="169"/>
      <c r="C60" s="169"/>
      <c r="D60" s="169"/>
      <c r="E60" s="169"/>
      <c r="F60" s="169"/>
      <c r="G60" s="169"/>
      <c r="H60" s="169"/>
      <c r="I60" s="169"/>
      <c r="J60" s="169"/>
      <c r="K60" s="169"/>
      <c r="L60" s="169"/>
      <c r="M60" s="169"/>
      <c r="N60" s="169"/>
      <c r="O60" s="169"/>
      <c r="P60" s="169"/>
      <c r="Q60" s="169"/>
      <c r="R60" s="169"/>
      <c r="S60" s="169"/>
      <c r="T60" s="169"/>
      <c r="U60" s="169"/>
      <c r="V60" s="169"/>
      <c r="W60" s="169"/>
      <c r="X60" s="169"/>
      <c r="Y60" s="169"/>
      <c r="Z60" s="169"/>
      <c r="AA60" s="169"/>
      <c r="AB60" s="169"/>
      <c r="AC60" s="169"/>
      <c r="AD60" s="169"/>
    </row>
    <row r="61" spans="1:30" x14ac:dyDescent="0.25">
      <c r="A61" s="183"/>
    </row>
    <row r="62" spans="1:30" x14ac:dyDescent="0.25">
      <c r="A62" s="168"/>
    </row>
    <row r="63" spans="1:30" ht="15" customHeight="1" x14ac:dyDescent="0.25">
      <c r="A63" s="176"/>
      <c r="B63" s="176"/>
      <c r="C63" s="176" t="s">
        <v>1634</v>
      </c>
      <c r="D63" s="176"/>
      <c r="E63" s="176"/>
      <c r="F63" s="176"/>
      <c r="G63" s="176"/>
      <c r="H63" s="176"/>
      <c r="I63" s="176"/>
      <c r="J63" s="176"/>
      <c r="K63" s="176"/>
      <c r="L63" s="176"/>
      <c r="M63" s="176"/>
      <c r="N63" s="176"/>
      <c r="O63" s="176"/>
      <c r="P63" s="176"/>
      <c r="Q63" s="176"/>
      <c r="R63" s="176"/>
      <c r="S63" s="176"/>
      <c r="T63" s="176"/>
      <c r="U63" s="176"/>
      <c r="V63" s="176"/>
      <c r="W63" s="176"/>
      <c r="X63" s="176"/>
      <c r="Y63" s="176"/>
      <c r="Z63" s="176"/>
      <c r="AA63" s="176"/>
      <c r="AB63" s="176"/>
      <c r="AC63" s="176"/>
      <c r="AD63" s="176"/>
    </row>
    <row r="64" spans="1:30" ht="15.75" customHeight="1" thickBot="1" x14ac:dyDescent="0.3">
      <c r="A64" s="170"/>
      <c r="B64" s="171"/>
      <c r="C64" s="172" t="s">
        <v>1623</v>
      </c>
      <c r="D64" s="173"/>
      <c r="E64" s="172" t="s">
        <v>1446</v>
      </c>
      <c r="F64" s="173"/>
      <c r="G64" s="172" t="s">
        <v>1447</v>
      </c>
      <c r="H64" s="173"/>
      <c r="I64" s="172" t="s">
        <v>1448</v>
      </c>
      <c r="J64" s="173"/>
      <c r="K64" s="172" t="s">
        <v>1449</v>
      </c>
      <c r="L64" s="173"/>
      <c r="M64" s="175"/>
      <c r="N64" s="170"/>
      <c r="O64" s="170"/>
      <c r="P64" s="171"/>
      <c r="Q64" s="532" t="s">
        <v>1635</v>
      </c>
      <c r="R64" s="533"/>
      <c r="S64" s="533"/>
      <c r="T64" s="533"/>
      <c r="U64" s="533"/>
      <c r="V64" s="533"/>
      <c r="W64" s="533"/>
      <c r="X64" s="533"/>
      <c r="Y64" s="533"/>
      <c r="Z64" s="534"/>
      <c r="AA64" s="172" t="s">
        <v>1624</v>
      </c>
      <c r="AB64" s="173"/>
      <c r="AC64" s="172" t="s">
        <v>1625</v>
      </c>
      <c r="AD64" s="173"/>
    </row>
    <row r="65" spans="1:30" x14ac:dyDescent="0.25">
      <c r="A65" s="176"/>
      <c r="B65" s="176"/>
      <c r="C65" s="176"/>
      <c r="D65" s="177"/>
      <c r="E65" s="177"/>
      <c r="F65" s="177"/>
      <c r="G65" s="177"/>
      <c r="H65" s="177"/>
      <c r="I65" s="177"/>
      <c r="J65" s="177"/>
      <c r="K65" s="178"/>
      <c r="L65" s="179"/>
      <c r="M65" s="180"/>
      <c r="N65" s="176"/>
      <c r="O65" s="176"/>
      <c r="P65" s="176"/>
      <c r="Q65" s="176"/>
      <c r="R65" s="177"/>
      <c r="S65" s="177"/>
      <c r="T65" s="177"/>
      <c r="U65" s="177"/>
      <c r="V65" s="177"/>
      <c r="W65" s="177"/>
      <c r="X65" s="177"/>
      <c r="Y65" s="177"/>
      <c r="Z65" s="177"/>
      <c r="AA65" s="178"/>
      <c r="AB65" s="182"/>
      <c r="AC65" s="178"/>
      <c r="AD65" s="169"/>
    </row>
    <row r="66" spans="1:30" x14ac:dyDescent="0.25">
      <c r="A66" s="170"/>
      <c r="B66" s="170"/>
      <c r="C66" s="170"/>
      <c r="D66" s="170"/>
      <c r="E66" s="170"/>
      <c r="F66" s="170"/>
      <c r="G66" s="170"/>
      <c r="H66" s="170"/>
      <c r="I66" s="170"/>
      <c r="J66" s="170"/>
      <c r="K66" s="170" t="s">
        <v>1636</v>
      </c>
      <c r="L66" s="170"/>
      <c r="M66" s="170"/>
      <c r="N66" s="170"/>
      <c r="O66" s="170"/>
      <c r="P66" s="170"/>
      <c r="Q66" s="170"/>
      <c r="R66" s="170"/>
      <c r="S66" s="170"/>
      <c r="T66" s="170"/>
      <c r="U66" s="170"/>
      <c r="V66" s="170"/>
      <c r="W66" s="170"/>
      <c r="X66" s="170"/>
      <c r="Y66" s="170"/>
      <c r="Z66" s="170"/>
      <c r="AA66" s="170" t="s">
        <v>1627</v>
      </c>
      <c r="AB66" s="170"/>
      <c r="AC66" s="170" t="s">
        <v>314</v>
      </c>
      <c r="AD66" s="170"/>
    </row>
    <row r="67" spans="1:30" x14ac:dyDescent="0.25">
      <c r="A67" s="169"/>
      <c r="B67" s="169"/>
      <c r="C67" s="169"/>
      <c r="D67" s="169"/>
      <c r="E67" s="169"/>
      <c r="F67" s="169"/>
      <c r="G67" s="169"/>
      <c r="H67" s="169"/>
      <c r="I67" s="169"/>
      <c r="J67" s="169"/>
      <c r="K67" s="169"/>
      <c r="L67" s="169"/>
      <c r="M67" s="169"/>
      <c r="N67" s="169"/>
      <c r="O67" s="169"/>
      <c r="P67" s="169"/>
      <c r="Q67" s="169"/>
      <c r="R67" s="169"/>
      <c r="S67" s="169"/>
      <c r="T67" s="169"/>
      <c r="U67" s="169"/>
      <c r="V67" s="169"/>
      <c r="W67" s="169"/>
      <c r="X67" s="169"/>
      <c r="Y67" s="169"/>
      <c r="Z67" s="169"/>
      <c r="AA67" s="169"/>
      <c r="AB67" s="169"/>
      <c r="AC67" s="169"/>
      <c r="AD67" s="169"/>
    </row>
    <row r="68" spans="1:30" x14ac:dyDescent="0.25">
      <c r="A68" s="183"/>
    </row>
    <row r="69" spans="1:30" x14ac:dyDescent="0.25">
      <c r="A69" s="167" t="s">
        <v>1637</v>
      </c>
    </row>
    <row r="70" spans="1:30" x14ac:dyDescent="0.25">
      <c r="A70" s="168"/>
    </row>
    <row r="71" spans="1:30" ht="15.75" customHeight="1" thickBot="1" x14ac:dyDescent="0.3">
      <c r="A71" s="170"/>
      <c r="B71" s="171"/>
      <c r="C71" s="172" t="s">
        <v>1623</v>
      </c>
      <c r="D71" s="173"/>
      <c r="E71" s="172" t="s">
        <v>1446</v>
      </c>
      <c r="F71" s="173"/>
      <c r="G71" s="172" t="s">
        <v>1447</v>
      </c>
      <c r="H71" s="173"/>
      <c r="I71" s="172" t="s">
        <v>1448</v>
      </c>
      <c r="J71" s="173"/>
      <c r="K71" s="172" t="s">
        <v>1449</v>
      </c>
      <c r="L71" s="173"/>
      <c r="M71" s="532" t="s">
        <v>1629</v>
      </c>
      <c r="N71" s="533"/>
      <c r="O71" s="533"/>
      <c r="P71" s="533"/>
      <c r="Q71" s="533"/>
      <c r="R71" s="533"/>
      <c r="S71" s="533"/>
      <c r="T71" s="534"/>
      <c r="U71" s="175"/>
      <c r="V71" s="170"/>
      <c r="W71" s="170"/>
      <c r="X71" s="170"/>
      <c r="Y71" s="170"/>
      <c r="Z71" s="171"/>
      <c r="AA71" s="172" t="s">
        <v>1624</v>
      </c>
      <c r="AB71" s="173"/>
      <c r="AC71" s="172" t="s">
        <v>1625</v>
      </c>
      <c r="AD71" s="173"/>
    </row>
    <row r="72" spans="1:30" x14ac:dyDescent="0.25">
      <c r="A72" s="176"/>
      <c r="B72" s="176"/>
      <c r="C72" s="176"/>
      <c r="D72" s="177"/>
      <c r="E72" s="177"/>
      <c r="F72" s="177"/>
      <c r="G72" s="177"/>
      <c r="H72" s="177"/>
      <c r="I72" s="177"/>
      <c r="J72" s="177"/>
      <c r="K72" s="178"/>
      <c r="L72" s="182"/>
      <c r="M72" s="177"/>
      <c r="N72" s="177"/>
      <c r="O72" s="177"/>
      <c r="P72" s="177"/>
      <c r="Q72" s="177"/>
      <c r="R72" s="177"/>
      <c r="S72" s="177"/>
      <c r="T72" s="176"/>
      <c r="U72" s="176"/>
      <c r="V72" s="176"/>
      <c r="W72" s="176"/>
      <c r="X72" s="176"/>
      <c r="Y72" s="176"/>
      <c r="Z72" s="176"/>
      <c r="AA72" s="181"/>
      <c r="AB72" s="182"/>
      <c r="AC72" s="178"/>
      <c r="AD72" s="169"/>
    </row>
    <row r="73" spans="1:30" x14ac:dyDescent="0.25">
      <c r="A73" s="170"/>
      <c r="B73" s="170"/>
      <c r="C73" s="170"/>
      <c r="D73" s="170"/>
      <c r="E73" s="170"/>
      <c r="F73" s="170"/>
      <c r="G73" s="170"/>
      <c r="H73" s="170"/>
      <c r="I73" s="170"/>
      <c r="J73" s="170"/>
      <c r="K73" s="170" t="s">
        <v>1454</v>
      </c>
      <c r="L73" s="170"/>
      <c r="M73" s="170"/>
      <c r="N73" s="170"/>
      <c r="O73" s="170"/>
      <c r="P73" s="170"/>
      <c r="Q73" s="170"/>
      <c r="R73" s="170"/>
      <c r="S73" s="170"/>
      <c r="T73" s="170"/>
      <c r="U73" s="170"/>
      <c r="V73" s="170"/>
      <c r="W73" s="170"/>
      <c r="X73" s="170"/>
      <c r="Y73" s="170"/>
      <c r="Z73" s="170"/>
      <c r="AA73" s="170" t="s">
        <v>1627</v>
      </c>
      <c r="AB73" s="170"/>
      <c r="AC73" s="170" t="s">
        <v>314</v>
      </c>
      <c r="AD73" s="170"/>
    </row>
    <row r="74" spans="1:30" x14ac:dyDescent="0.25">
      <c r="A74" s="169"/>
      <c r="B74" s="169"/>
      <c r="C74" s="169"/>
      <c r="D74" s="169"/>
      <c r="E74" s="169"/>
      <c r="F74" s="169"/>
      <c r="G74" s="169"/>
      <c r="H74" s="169"/>
      <c r="I74" s="169"/>
      <c r="J74" s="169"/>
      <c r="K74" s="169"/>
      <c r="L74" s="169"/>
      <c r="M74" s="169"/>
      <c r="N74" s="169"/>
      <c r="O74" s="169"/>
      <c r="P74" s="169"/>
      <c r="Q74" s="169"/>
      <c r="R74" s="169"/>
      <c r="S74" s="169"/>
      <c r="T74" s="169"/>
      <c r="U74" s="169"/>
      <c r="V74" s="169"/>
      <c r="W74" s="169"/>
      <c r="X74" s="169"/>
      <c r="Y74" s="169"/>
      <c r="Z74" s="169"/>
      <c r="AA74" s="169"/>
      <c r="AB74" s="169"/>
      <c r="AC74" s="169"/>
      <c r="AD74" s="169"/>
    </row>
    <row r="75" spans="1:30" x14ac:dyDescent="0.25">
      <c r="A75" s="183"/>
    </row>
    <row r="76" spans="1:30" x14ac:dyDescent="0.25">
      <c r="A76" s="167" t="s">
        <v>1638</v>
      </c>
    </row>
    <row r="77" spans="1:30" x14ac:dyDescent="0.25">
      <c r="A77" s="168"/>
    </row>
    <row r="78" spans="1:30" ht="15.75" customHeight="1" thickBot="1" x14ac:dyDescent="0.3">
      <c r="A78" s="170"/>
      <c r="B78" s="171"/>
      <c r="C78" s="172" t="s">
        <v>1623</v>
      </c>
      <c r="D78" s="173"/>
      <c r="E78" s="172" t="s">
        <v>1446</v>
      </c>
      <c r="F78" s="173"/>
      <c r="G78" s="172" t="s">
        <v>1447</v>
      </c>
      <c r="H78" s="173"/>
      <c r="I78" s="172" t="s">
        <v>1448</v>
      </c>
      <c r="J78" s="173"/>
      <c r="K78" s="172" t="s">
        <v>1449</v>
      </c>
      <c r="L78" s="173"/>
      <c r="M78" s="532" t="s">
        <v>1629</v>
      </c>
      <c r="N78" s="533"/>
      <c r="O78" s="533"/>
      <c r="P78" s="533"/>
      <c r="Q78" s="533"/>
      <c r="R78" s="533"/>
      <c r="S78" s="533"/>
      <c r="T78" s="534"/>
      <c r="U78" s="175"/>
      <c r="V78" s="170"/>
      <c r="W78" s="170"/>
      <c r="X78" s="170"/>
      <c r="Y78" s="170"/>
      <c r="Z78" s="171"/>
      <c r="AA78" s="172" t="s">
        <v>1624</v>
      </c>
      <c r="AB78" s="173"/>
      <c r="AC78" s="172" t="s">
        <v>1625</v>
      </c>
      <c r="AD78" s="173"/>
    </row>
    <row r="79" spans="1:30" x14ac:dyDescent="0.25">
      <c r="A79" s="176"/>
      <c r="B79" s="176"/>
      <c r="C79" s="176"/>
      <c r="D79" s="177"/>
      <c r="E79" s="177"/>
      <c r="F79" s="177"/>
      <c r="G79" s="177"/>
      <c r="H79" s="177"/>
      <c r="I79" s="177"/>
      <c r="J79" s="177"/>
      <c r="K79" s="178"/>
      <c r="L79" s="182"/>
      <c r="M79" s="177"/>
      <c r="N79" s="177"/>
      <c r="O79" s="177"/>
      <c r="P79" s="177"/>
      <c r="Q79" s="177"/>
      <c r="R79" s="177"/>
      <c r="S79" s="177"/>
      <c r="T79" s="176"/>
      <c r="U79" s="176"/>
      <c r="V79" s="176"/>
      <c r="W79" s="176"/>
      <c r="X79" s="176"/>
      <c r="Y79" s="176"/>
      <c r="Z79" s="176"/>
      <c r="AA79" s="181"/>
      <c r="AB79" s="182"/>
      <c r="AC79" s="178"/>
      <c r="AD79" s="169"/>
    </row>
    <row r="80" spans="1:30" x14ac:dyDescent="0.25">
      <c r="A80" s="170"/>
      <c r="B80" s="170"/>
      <c r="C80" s="170"/>
      <c r="D80" s="170"/>
      <c r="E80" s="170"/>
      <c r="F80" s="170"/>
      <c r="G80" s="170"/>
      <c r="H80" s="170"/>
      <c r="I80" s="170"/>
      <c r="J80" s="170"/>
      <c r="K80" s="170" t="s">
        <v>1454</v>
      </c>
      <c r="L80" s="170"/>
      <c r="M80" s="170"/>
      <c r="N80" s="170"/>
      <c r="O80" s="170"/>
      <c r="P80" s="170"/>
      <c r="Q80" s="170"/>
      <c r="R80" s="170"/>
      <c r="S80" s="170"/>
      <c r="T80" s="170"/>
      <c r="U80" s="170"/>
      <c r="V80" s="170"/>
      <c r="W80" s="170"/>
      <c r="X80" s="170"/>
      <c r="Y80" s="170"/>
      <c r="Z80" s="170"/>
      <c r="AA80" s="170" t="s">
        <v>1632</v>
      </c>
      <c r="AB80" s="170"/>
      <c r="AC80" s="170" t="s">
        <v>1633</v>
      </c>
      <c r="AD80" s="170"/>
    </row>
    <row r="81" spans="1:30" x14ac:dyDescent="0.25">
      <c r="A81" s="169"/>
      <c r="B81" s="169"/>
      <c r="C81" s="169"/>
      <c r="D81" s="169"/>
      <c r="E81" s="169"/>
      <c r="F81" s="169"/>
      <c r="G81" s="169"/>
      <c r="H81" s="169"/>
      <c r="I81" s="169"/>
      <c r="J81" s="169"/>
      <c r="K81" s="169"/>
      <c r="L81" s="169"/>
      <c r="M81" s="169"/>
      <c r="N81" s="169"/>
      <c r="O81" s="169"/>
      <c r="P81" s="169"/>
      <c r="Q81" s="169"/>
      <c r="R81" s="169"/>
      <c r="S81" s="169"/>
      <c r="T81" s="169"/>
      <c r="U81" s="169"/>
      <c r="V81" s="169"/>
      <c r="W81" s="169"/>
      <c r="X81" s="169"/>
      <c r="Y81" s="169"/>
      <c r="Z81" s="169"/>
      <c r="AA81" s="169"/>
      <c r="AB81" s="169"/>
      <c r="AC81" s="169"/>
      <c r="AD81" s="169"/>
    </row>
    <row r="82" spans="1:30" x14ac:dyDescent="0.25">
      <c r="A82" s="183"/>
    </row>
    <row r="83" spans="1:30" x14ac:dyDescent="0.25">
      <c r="A83" s="168"/>
    </row>
    <row r="84" spans="1:30" ht="15" customHeight="1" x14ac:dyDescent="0.25">
      <c r="A84" s="176"/>
      <c r="B84" s="176"/>
      <c r="C84" s="176" t="s">
        <v>1634</v>
      </c>
      <c r="D84" s="176"/>
      <c r="E84" s="176"/>
      <c r="F84" s="176"/>
      <c r="G84" s="176"/>
      <c r="H84" s="176"/>
      <c r="I84" s="176"/>
      <c r="J84" s="176"/>
      <c r="K84" s="176"/>
      <c r="L84" s="176"/>
      <c r="M84" s="176"/>
      <c r="N84" s="176"/>
      <c r="O84" s="176"/>
      <c r="P84" s="176"/>
      <c r="Q84" s="176"/>
      <c r="R84" s="176"/>
      <c r="S84" s="176"/>
      <c r="T84" s="176"/>
      <c r="U84" s="176"/>
      <c r="V84" s="176"/>
      <c r="W84" s="176"/>
      <c r="X84" s="176"/>
      <c r="Y84" s="176"/>
      <c r="Z84" s="176"/>
      <c r="AA84" s="176"/>
      <c r="AB84" s="176"/>
      <c r="AC84" s="176"/>
      <c r="AD84" s="176"/>
    </row>
    <row r="85" spans="1:30" ht="15.75" customHeight="1" thickBot="1" x14ac:dyDescent="0.3">
      <c r="A85" s="170"/>
      <c r="B85" s="171"/>
      <c r="C85" s="172" t="s">
        <v>1623</v>
      </c>
      <c r="D85" s="173"/>
      <c r="E85" s="172" t="s">
        <v>1446</v>
      </c>
      <c r="F85" s="173"/>
      <c r="G85" s="172" t="s">
        <v>1447</v>
      </c>
      <c r="H85" s="173"/>
      <c r="I85" s="172" t="s">
        <v>1448</v>
      </c>
      <c r="J85" s="173"/>
      <c r="K85" s="172" t="s">
        <v>1449</v>
      </c>
      <c r="L85" s="173"/>
      <c r="M85" s="175"/>
      <c r="N85" s="170"/>
      <c r="O85" s="170"/>
      <c r="P85" s="171"/>
      <c r="Q85" s="532" t="s">
        <v>1635</v>
      </c>
      <c r="R85" s="533"/>
      <c r="S85" s="533"/>
      <c r="T85" s="533"/>
      <c r="U85" s="533"/>
      <c r="V85" s="533"/>
      <c r="W85" s="533"/>
      <c r="X85" s="533"/>
      <c r="Y85" s="533"/>
      <c r="Z85" s="534"/>
      <c r="AA85" s="172" t="s">
        <v>1624</v>
      </c>
      <c r="AB85" s="173"/>
      <c r="AC85" s="172" t="s">
        <v>1625</v>
      </c>
      <c r="AD85" s="173"/>
    </row>
    <row r="86" spans="1:30" x14ac:dyDescent="0.25">
      <c r="A86" s="176"/>
      <c r="B86" s="176"/>
      <c r="C86" s="176"/>
      <c r="D86" s="177"/>
      <c r="E86" s="177"/>
      <c r="F86" s="177"/>
      <c r="G86" s="177"/>
      <c r="H86" s="177"/>
      <c r="I86" s="177"/>
      <c r="J86" s="177"/>
      <c r="K86" s="178"/>
      <c r="L86" s="179"/>
      <c r="M86" s="180"/>
      <c r="N86" s="176"/>
      <c r="O86" s="176"/>
      <c r="P86" s="176"/>
      <c r="Q86" s="176"/>
      <c r="R86" s="177"/>
      <c r="S86" s="177"/>
      <c r="T86" s="177"/>
      <c r="U86" s="177"/>
      <c r="V86" s="177"/>
      <c r="W86" s="177"/>
      <c r="X86" s="177"/>
      <c r="Y86" s="177"/>
      <c r="Z86" s="177"/>
      <c r="AA86" s="178"/>
      <c r="AB86" s="182"/>
      <c r="AC86" s="178"/>
      <c r="AD86" s="169"/>
    </row>
    <row r="87" spans="1:30" x14ac:dyDescent="0.25">
      <c r="A87" s="170"/>
      <c r="B87" s="170"/>
      <c r="C87" s="170"/>
      <c r="D87" s="170"/>
      <c r="E87" s="170"/>
      <c r="F87" s="170"/>
      <c r="G87" s="170"/>
      <c r="H87" s="170"/>
      <c r="I87" s="170"/>
      <c r="J87" s="170"/>
      <c r="K87" s="170" t="s">
        <v>1636</v>
      </c>
      <c r="L87" s="170"/>
      <c r="M87" s="170"/>
      <c r="N87" s="170"/>
      <c r="O87" s="170"/>
      <c r="P87" s="170"/>
      <c r="Q87" s="170"/>
      <c r="R87" s="170"/>
      <c r="S87" s="170"/>
      <c r="T87" s="170"/>
      <c r="U87" s="170"/>
      <c r="V87" s="170"/>
      <c r="W87" s="170"/>
      <c r="X87" s="170"/>
      <c r="Y87" s="170"/>
      <c r="Z87" s="170"/>
      <c r="AA87" s="170" t="s">
        <v>1627</v>
      </c>
      <c r="AB87" s="170"/>
      <c r="AC87" s="170" t="s">
        <v>314</v>
      </c>
      <c r="AD87" s="170"/>
    </row>
  </sheetData>
  <mergeCells count="40">
    <mergeCell ref="L3:R3"/>
    <mergeCell ref="Q49:T49"/>
    <mergeCell ref="Q64:Z64"/>
    <mergeCell ref="T9:U9"/>
    <mergeCell ref="T3:Z3"/>
    <mergeCell ref="T11:U11"/>
    <mergeCell ref="T13:U13"/>
    <mergeCell ref="T15:U15"/>
    <mergeCell ref="L5:M5"/>
    <mergeCell ref="L7:M7"/>
    <mergeCell ref="C31:D31"/>
    <mergeCell ref="C33:D33"/>
    <mergeCell ref="C35:D35"/>
    <mergeCell ref="C17:D17"/>
    <mergeCell ref="C19:D19"/>
    <mergeCell ref="C21:D21"/>
    <mergeCell ref="C23:D23"/>
    <mergeCell ref="C25:D25"/>
    <mergeCell ref="C27:D27"/>
    <mergeCell ref="C5:D5"/>
    <mergeCell ref="C7:D7"/>
    <mergeCell ref="C9:D9"/>
    <mergeCell ref="C11:D11"/>
    <mergeCell ref="C13:D13"/>
    <mergeCell ref="C15:D15"/>
    <mergeCell ref="C29:D29"/>
    <mergeCell ref="T25:U25"/>
    <mergeCell ref="Q85:Z85"/>
    <mergeCell ref="C6:D6"/>
    <mergeCell ref="C37:D37"/>
    <mergeCell ref="M71:T71"/>
    <mergeCell ref="M78:T78"/>
    <mergeCell ref="L19:N19"/>
    <mergeCell ref="T19:V19"/>
    <mergeCell ref="L21:N21"/>
    <mergeCell ref="T21:V21"/>
    <mergeCell ref="T23:U23"/>
    <mergeCell ref="L23:Q23"/>
    <mergeCell ref="L25:M25"/>
    <mergeCell ref="T29:U29"/>
  </mergeCells>
  <pageMargins left="0.7" right="0.7" top="0.75" bottom="0.75" header="0.3" footer="0.3"/>
  <pageSetup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dimension ref="B1:AP135"/>
  <sheetViews>
    <sheetView topLeftCell="A118" zoomScale="80" zoomScaleNormal="80" workbookViewId="0">
      <selection activeCell="N128" sqref="N128"/>
    </sheetView>
  </sheetViews>
  <sheetFormatPr defaultRowHeight="15" x14ac:dyDescent="0.25"/>
  <sheetData>
    <row r="1" spans="2:10" x14ac:dyDescent="0.25">
      <c r="B1" s="97" t="s">
        <v>2011</v>
      </c>
      <c r="C1" s="97"/>
      <c r="D1" s="97"/>
      <c r="E1" s="97"/>
      <c r="F1" s="97"/>
      <c r="G1" s="97"/>
      <c r="H1" s="97"/>
      <c r="I1" s="97"/>
      <c r="J1" s="97"/>
    </row>
    <row r="2" spans="2:10" x14ac:dyDescent="0.25">
      <c r="B2" s="97" t="s">
        <v>2010</v>
      </c>
      <c r="C2" s="97"/>
      <c r="D2" s="97"/>
      <c r="E2" s="97"/>
      <c r="F2" s="97"/>
      <c r="G2" s="97"/>
      <c r="H2" s="97"/>
      <c r="I2" s="97"/>
      <c r="J2" s="97"/>
    </row>
    <row r="4" spans="2:10" x14ac:dyDescent="0.25">
      <c r="B4" t="s">
        <v>1918</v>
      </c>
    </row>
    <row r="5" spans="2:10" x14ac:dyDescent="0.25">
      <c r="B5" t="s">
        <v>1919</v>
      </c>
    </row>
    <row r="7" spans="2:10" x14ac:dyDescent="0.25">
      <c r="B7" t="s">
        <v>1920</v>
      </c>
    </row>
    <row r="8" spans="2:10" x14ac:dyDescent="0.25">
      <c r="B8" t="s">
        <v>1921</v>
      </c>
    </row>
    <row r="10" spans="2:10" x14ac:dyDescent="0.25">
      <c r="B10" t="s">
        <v>1922</v>
      </c>
    </row>
    <row r="11" spans="2:10" x14ac:dyDescent="0.25">
      <c r="B11" t="s">
        <v>1923</v>
      </c>
    </row>
    <row r="12" spans="2:10" x14ac:dyDescent="0.25">
      <c r="B12" t="s">
        <v>2009</v>
      </c>
    </row>
    <row r="14" spans="2:10" x14ac:dyDescent="0.25">
      <c r="B14" t="s">
        <v>1924</v>
      </c>
    </row>
    <row r="15" spans="2:10" x14ac:dyDescent="0.25">
      <c r="B15" t="s">
        <v>1925</v>
      </c>
    </row>
    <row r="17" spans="2:2" x14ac:dyDescent="0.25">
      <c r="B17" t="s">
        <v>1926</v>
      </c>
    </row>
    <row r="18" spans="2:2" x14ac:dyDescent="0.25">
      <c r="B18" t="s">
        <v>1927</v>
      </c>
    </row>
    <row r="19" spans="2:2" x14ac:dyDescent="0.25">
      <c r="B19" t="s">
        <v>1928</v>
      </c>
    </row>
    <row r="21" spans="2:2" x14ac:dyDescent="0.25">
      <c r="B21" t="s">
        <v>1929</v>
      </c>
    </row>
    <row r="22" spans="2:2" x14ac:dyDescent="0.25">
      <c r="B22" t="s">
        <v>1930</v>
      </c>
    </row>
    <row r="24" spans="2:2" x14ac:dyDescent="0.25">
      <c r="B24" t="s">
        <v>2131</v>
      </c>
    </row>
    <row r="25" spans="2:2" x14ac:dyDescent="0.25">
      <c r="B25" t="s">
        <v>3655</v>
      </c>
    </row>
    <row r="28" spans="2:2" x14ac:dyDescent="0.25">
      <c r="B28" t="s">
        <v>1931</v>
      </c>
    </row>
    <row r="29" spans="2:2" x14ac:dyDescent="0.25">
      <c r="B29" t="s">
        <v>1932</v>
      </c>
    </row>
    <row r="30" spans="2:2" x14ac:dyDescent="0.25">
      <c r="B30" t="s">
        <v>1933</v>
      </c>
    </row>
    <row r="32" spans="2:2" x14ac:dyDescent="0.25">
      <c r="B32" t="s">
        <v>1934</v>
      </c>
    </row>
    <row r="33" spans="2:2" x14ac:dyDescent="0.25">
      <c r="B33" t="s">
        <v>1935</v>
      </c>
    </row>
    <row r="34" spans="2:2" x14ac:dyDescent="0.25">
      <c r="B34" t="s">
        <v>1933</v>
      </c>
    </row>
    <row r="37" spans="2:2" x14ac:dyDescent="0.25">
      <c r="B37" t="s">
        <v>1936</v>
      </c>
    </row>
    <row r="38" spans="2:2" x14ac:dyDescent="0.25">
      <c r="B38" t="s">
        <v>1937</v>
      </c>
    </row>
    <row r="39" spans="2:2" x14ac:dyDescent="0.25">
      <c r="B39" t="s">
        <v>1938</v>
      </c>
    </row>
    <row r="42" spans="2:2" x14ac:dyDescent="0.25">
      <c r="B42" t="s">
        <v>1939</v>
      </c>
    </row>
    <row r="43" spans="2:2" x14ac:dyDescent="0.25">
      <c r="B43" t="s">
        <v>1940</v>
      </c>
    </row>
    <row r="44" spans="2:2" x14ac:dyDescent="0.25">
      <c r="B44" t="s">
        <v>1941</v>
      </c>
    </row>
    <row r="45" spans="2:2" x14ac:dyDescent="0.25">
      <c r="B45" t="s">
        <v>365</v>
      </c>
    </row>
    <row r="46" spans="2:2" x14ac:dyDescent="0.25">
      <c r="B46" t="s">
        <v>365</v>
      </c>
    </row>
    <row r="47" spans="2:2" x14ac:dyDescent="0.25">
      <c r="B47" t="s">
        <v>1942</v>
      </c>
    </row>
    <row r="48" spans="2:2" x14ac:dyDescent="0.25">
      <c r="B48" t="s">
        <v>1943</v>
      </c>
    </row>
    <row r="49" spans="2:36" x14ac:dyDescent="0.25">
      <c r="B49" t="s">
        <v>365</v>
      </c>
    </row>
    <row r="50" spans="2:36" x14ac:dyDescent="0.25">
      <c r="B50" t="s">
        <v>1944</v>
      </c>
    </row>
    <row r="51" spans="2:36" x14ac:dyDescent="0.25">
      <c r="B51" t="s">
        <v>1945</v>
      </c>
    </row>
    <row r="52" spans="2:36" x14ac:dyDescent="0.25">
      <c r="B52" t="s">
        <v>365</v>
      </c>
    </row>
    <row r="53" spans="2:36" x14ac:dyDescent="0.25">
      <c r="B53" t="s">
        <v>1946</v>
      </c>
    </row>
    <row r="54" spans="2:36" x14ac:dyDescent="0.25">
      <c r="B54" t="s">
        <v>1947</v>
      </c>
    </row>
    <row r="55" spans="2:36" x14ac:dyDescent="0.25">
      <c r="B55" t="s">
        <v>365</v>
      </c>
    </row>
    <row r="56" spans="2:36" x14ac:dyDescent="0.25">
      <c r="B56" t="s">
        <v>1948</v>
      </c>
    </row>
    <row r="57" spans="2:36" x14ac:dyDescent="0.25">
      <c r="B57" t="s">
        <v>365</v>
      </c>
    </row>
    <row r="58" spans="2:36" x14ac:dyDescent="0.25">
      <c r="B58" t="s">
        <v>1949</v>
      </c>
    </row>
    <row r="59" spans="2:36" x14ac:dyDescent="0.25">
      <c r="B59" t="s">
        <v>365</v>
      </c>
      <c r="Q59" s="536" t="s">
        <v>2052</v>
      </c>
      <c r="R59" s="536"/>
      <c r="S59" s="536"/>
      <c r="T59" s="536"/>
      <c r="U59" s="536"/>
      <c r="V59" s="536"/>
      <c r="W59" s="536"/>
      <c r="X59" s="536"/>
      <c r="Y59" s="536"/>
      <c r="AB59" s="537" t="s">
        <v>2053</v>
      </c>
      <c r="AC59" s="537"/>
      <c r="AD59" s="537"/>
      <c r="AE59" s="537"/>
      <c r="AF59" s="537"/>
      <c r="AG59" s="537"/>
      <c r="AH59" s="537"/>
      <c r="AI59" s="537"/>
      <c r="AJ59" s="537"/>
    </row>
    <row r="60" spans="2:36" x14ac:dyDescent="0.25">
      <c r="B60" t="s">
        <v>1950</v>
      </c>
      <c r="Q60" s="536"/>
      <c r="R60" s="536"/>
      <c r="S60" s="536"/>
      <c r="T60" s="536"/>
      <c r="U60" s="536"/>
      <c r="V60" s="536"/>
      <c r="W60" s="536"/>
      <c r="X60" s="536"/>
      <c r="Y60" s="536"/>
      <c r="AB60" s="537"/>
      <c r="AC60" s="537"/>
      <c r="AD60" s="537"/>
      <c r="AE60" s="537"/>
      <c r="AF60" s="537"/>
      <c r="AG60" s="537"/>
      <c r="AH60" s="537"/>
      <c r="AI60" s="537"/>
      <c r="AJ60" s="537"/>
    </row>
    <row r="61" spans="2:36" x14ac:dyDescent="0.25">
      <c r="B61" t="s">
        <v>365</v>
      </c>
    </row>
    <row r="62" spans="2:36" x14ac:dyDescent="0.25">
      <c r="B62" t="s">
        <v>336</v>
      </c>
      <c r="C62" t="s">
        <v>1951</v>
      </c>
      <c r="L62" t="s">
        <v>1952</v>
      </c>
      <c r="M62" t="s">
        <v>1953</v>
      </c>
      <c r="Q62" t="s">
        <v>2048</v>
      </c>
    </row>
    <row r="63" spans="2:36" x14ac:dyDescent="0.25">
      <c r="B63" t="s">
        <v>336</v>
      </c>
      <c r="C63" t="s">
        <v>1954</v>
      </c>
      <c r="L63" t="s">
        <v>1955</v>
      </c>
      <c r="M63" t="s">
        <v>1953</v>
      </c>
      <c r="Q63" t="s">
        <v>2049</v>
      </c>
      <c r="AA63" t="s">
        <v>631</v>
      </c>
    </row>
    <row r="64" spans="2:36" x14ac:dyDescent="0.25">
      <c r="B64" t="s">
        <v>336</v>
      </c>
      <c r="C64" t="s">
        <v>1956</v>
      </c>
      <c r="L64" t="s">
        <v>1957</v>
      </c>
      <c r="M64" t="s">
        <v>1953</v>
      </c>
      <c r="Q64" t="s">
        <v>2050</v>
      </c>
    </row>
    <row r="65" spans="2:42" x14ac:dyDescent="0.25">
      <c r="B65" t="s">
        <v>336</v>
      </c>
      <c r="C65" t="s">
        <v>1958</v>
      </c>
      <c r="L65" t="s">
        <v>1959</v>
      </c>
      <c r="M65" t="s">
        <v>1953</v>
      </c>
      <c r="Q65" t="s">
        <v>2051</v>
      </c>
      <c r="AA65" t="s">
        <v>1498</v>
      </c>
      <c r="AC65" t="s">
        <v>2054</v>
      </c>
    </row>
    <row r="66" spans="2:42" x14ac:dyDescent="0.25">
      <c r="B66" t="s">
        <v>336</v>
      </c>
      <c r="C66" t="s">
        <v>1960</v>
      </c>
      <c r="L66" t="s">
        <v>1961</v>
      </c>
      <c r="M66" t="s">
        <v>1953</v>
      </c>
      <c r="Q66" t="s">
        <v>2047</v>
      </c>
      <c r="AA66" t="s">
        <v>1500</v>
      </c>
      <c r="AC66" t="s">
        <v>2055</v>
      </c>
      <c r="AD66" t="s">
        <v>365</v>
      </c>
    </row>
    <row r="67" spans="2:42" x14ac:dyDescent="0.25">
      <c r="B67" t="s">
        <v>338</v>
      </c>
      <c r="C67" t="s">
        <v>1962</v>
      </c>
      <c r="L67" t="s">
        <v>1963</v>
      </c>
      <c r="M67" t="s">
        <v>1964</v>
      </c>
      <c r="Q67" t="s">
        <v>2046</v>
      </c>
      <c r="AA67" t="s">
        <v>2056</v>
      </c>
      <c r="AC67" t="s">
        <v>2057</v>
      </c>
    </row>
    <row r="68" spans="2:42" x14ac:dyDescent="0.25">
      <c r="B68" t="s">
        <v>338</v>
      </c>
      <c r="C68" t="s">
        <v>1965</v>
      </c>
      <c r="L68" t="s">
        <v>1966</v>
      </c>
      <c r="M68" t="s">
        <v>1967</v>
      </c>
      <c r="Q68" t="s">
        <v>2028</v>
      </c>
      <c r="AA68" t="s">
        <v>2058</v>
      </c>
    </row>
    <row r="69" spans="2:42" x14ac:dyDescent="0.25">
      <c r="B69" t="s">
        <v>338</v>
      </c>
      <c r="C69" t="s">
        <v>1968</v>
      </c>
      <c r="L69" t="s">
        <v>1969</v>
      </c>
      <c r="M69" t="s">
        <v>1964</v>
      </c>
      <c r="Q69" t="s">
        <v>2042</v>
      </c>
    </row>
    <row r="70" spans="2:42" x14ac:dyDescent="0.25">
      <c r="B70" t="s">
        <v>338</v>
      </c>
      <c r="C70" t="s">
        <v>1970</v>
      </c>
      <c r="L70" t="s">
        <v>1971</v>
      </c>
      <c r="M70" t="s">
        <v>1953</v>
      </c>
      <c r="Q70" s="196" t="s">
        <v>2043</v>
      </c>
      <c r="R70" s="196"/>
      <c r="S70" s="196"/>
      <c r="T70" s="196"/>
      <c r="U70" s="196"/>
      <c r="V70" s="196"/>
      <c r="W70" s="196"/>
      <c r="X70" s="196"/>
      <c r="AA70" t="s">
        <v>2059</v>
      </c>
    </row>
    <row r="71" spans="2:42" x14ac:dyDescent="0.25">
      <c r="B71" t="s">
        <v>338</v>
      </c>
      <c r="C71" t="s">
        <v>1972</v>
      </c>
      <c r="L71" t="s">
        <v>1973</v>
      </c>
      <c r="M71" t="s">
        <v>1953</v>
      </c>
      <c r="Q71" s="42" t="s">
        <v>2044</v>
      </c>
      <c r="R71" s="42"/>
      <c r="S71" s="42"/>
      <c r="T71" s="42"/>
      <c r="U71" s="42"/>
      <c r="V71" s="42"/>
      <c r="W71" s="42"/>
      <c r="X71" s="42"/>
      <c r="Y71" s="42"/>
    </row>
    <row r="72" spans="2:42" x14ac:dyDescent="0.25">
      <c r="B72" t="s">
        <v>336</v>
      </c>
      <c r="C72" t="s">
        <v>1974</v>
      </c>
      <c r="L72" t="s">
        <v>1975</v>
      </c>
      <c r="M72" t="s">
        <v>1953</v>
      </c>
      <c r="Q72" s="42" t="s">
        <v>2045</v>
      </c>
      <c r="R72" s="42"/>
      <c r="S72" s="42"/>
      <c r="T72" s="42"/>
      <c r="U72" s="42"/>
      <c r="V72" s="42"/>
      <c r="W72" s="42"/>
      <c r="X72" s="42"/>
      <c r="Y72" s="42"/>
      <c r="AB72" s="3" t="s">
        <v>2060</v>
      </c>
      <c r="AC72" s="3"/>
      <c r="AD72" s="3"/>
      <c r="AE72" s="3"/>
      <c r="AF72" s="3"/>
      <c r="AG72" s="3"/>
      <c r="AH72" s="3"/>
      <c r="AI72" s="3"/>
      <c r="AJ72" s="3" t="s">
        <v>2061</v>
      </c>
      <c r="AK72" s="3"/>
      <c r="AP72" t="s">
        <v>365</v>
      </c>
    </row>
    <row r="73" spans="2:42" x14ac:dyDescent="0.25">
      <c r="B73" t="s">
        <v>338</v>
      </c>
      <c r="C73" t="s">
        <v>1976</v>
      </c>
      <c r="L73" t="s">
        <v>1977</v>
      </c>
      <c r="M73" t="s">
        <v>1967</v>
      </c>
      <c r="Q73" s="42" t="s">
        <v>2029</v>
      </c>
      <c r="R73" s="42"/>
      <c r="S73" s="42"/>
      <c r="T73" s="42"/>
      <c r="U73" s="42"/>
      <c r="V73" s="42"/>
      <c r="W73" s="42"/>
      <c r="X73" s="42"/>
      <c r="Y73" s="42"/>
      <c r="AB73" t="s">
        <v>2062</v>
      </c>
    </row>
    <row r="74" spans="2:42" x14ac:dyDescent="0.25">
      <c r="B74" t="s">
        <v>336</v>
      </c>
      <c r="C74" t="s">
        <v>1978</v>
      </c>
      <c r="L74" t="s">
        <v>1979</v>
      </c>
      <c r="M74" t="s">
        <v>1967</v>
      </c>
      <c r="Q74" s="42" t="s">
        <v>2030</v>
      </c>
      <c r="R74" s="42"/>
      <c r="S74" s="42"/>
      <c r="T74" s="42"/>
      <c r="U74" s="42"/>
      <c r="V74" s="42"/>
      <c r="W74" s="42"/>
      <c r="X74" s="42"/>
      <c r="Y74" s="42"/>
      <c r="AB74" t="s">
        <v>2063</v>
      </c>
    </row>
    <row r="75" spans="2:42" x14ac:dyDescent="0.25">
      <c r="B75" t="s">
        <v>338</v>
      </c>
      <c r="C75" t="s">
        <v>1980</v>
      </c>
      <c r="L75" t="s">
        <v>1981</v>
      </c>
      <c r="M75" t="s">
        <v>1953</v>
      </c>
      <c r="Q75" s="42" t="s">
        <v>2031</v>
      </c>
      <c r="R75" s="42"/>
      <c r="S75" s="42"/>
      <c r="T75" s="42"/>
      <c r="U75" s="42"/>
      <c r="V75" s="42"/>
      <c r="W75" s="42"/>
      <c r="X75" s="42"/>
      <c r="Y75" s="42"/>
      <c r="AB75" s="3" t="s">
        <v>2062</v>
      </c>
      <c r="AC75" s="3"/>
      <c r="AD75" s="3"/>
      <c r="AE75" s="3"/>
      <c r="AF75" s="3"/>
      <c r="AG75" s="3"/>
      <c r="AH75" s="3"/>
      <c r="AI75" s="3"/>
      <c r="AJ75" s="3" t="s">
        <v>2061</v>
      </c>
      <c r="AK75" s="3"/>
    </row>
    <row r="76" spans="2:42" x14ac:dyDescent="0.25">
      <c r="B76" t="s">
        <v>336</v>
      </c>
      <c r="C76" t="s">
        <v>1982</v>
      </c>
      <c r="L76" t="s">
        <v>1983</v>
      </c>
      <c r="M76" t="s">
        <v>1967</v>
      </c>
      <c r="Q76" s="42" t="s">
        <v>2032</v>
      </c>
      <c r="R76" s="42"/>
      <c r="S76" s="42"/>
      <c r="T76" s="42"/>
      <c r="U76" s="42"/>
      <c r="V76" s="42"/>
      <c r="W76" s="42"/>
      <c r="X76" s="42"/>
      <c r="Y76" s="42"/>
      <c r="AB76" s="3" t="s">
        <v>2064</v>
      </c>
      <c r="AC76" s="3"/>
      <c r="AD76" s="3"/>
      <c r="AE76" s="3"/>
      <c r="AF76" s="3"/>
      <c r="AG76" s="3"/>
      <c r="AH76" s="3"/>
      <c r="AI76" s="3"/>
      <c r="AJ76" s="3" t="s">
        <v>2061</v>
      </c>
      <c r="AK76" s="3"/>
      <c r="AP76" t="s">
        <v>365</v>
      </c>
    </row>
    <row r="77" spans="2:42" x14ac:dyDescent="0.25">
      <c r="B77" t="s">
        <v>338</v>
      </c>
      <c r="C77" t="s">
        <v>1984</v>
      </c>
      <c r="L77" t="s">
        <v>1985</v>
      </c>
      <c r="M77" t="s">
        <v>1964</v>
      </c>
      <c r="Q77" s="42" t="s">
        <v>2033</v>
      </c>
      <c r="R77" s="42"/>
      <c r="S77" s="42"/>
      <c r="T77" s="42"/>
      <c r="U77" s="42"/>
      <c r="V77" s="42"/>
      <c r="W77" s="42"/>
      <c r="X77" s="42"/>
      <c r="Y77" s="42"/>
      <c r="AB77" s="3" t="s">
        <v>2065</v>
      </c>
      <c r="AC77" s="3"/>
      <c r="AD77" s="3"/>
      <c r="AE77" s="3"/>
      <c r="AF77" s="3"/>
      <c r="AG77" s="3"/>
      <c r="AH77" s="3"/>
      <c r="AI77" s="3"/>
      <c r="AJ77" s="3" t="s">
        <v>2061</v>
      </c>
      <c r="AK77" s="3"/>
    </row>
    <row r="78" spans="2:42" x14ac:dyDescent="0.25">
      <c r="B78" t="s">
        <v>336</v>
      </c>
      <c r="C78" t="s">
        <v>1986</v>
      </c>
      <c r="L78" t="s">
        <v>1987</v>
      </c>
      <c r="M78" t="s">
        <v>1967</v>
      </c>
      <c r="Q78" s="42" t="s">
        <v>2034</v>
      </c>
      <c r="R78" s="42"/>
      <c r="S78" s="42"/>
      <c r="T78" s="42"/>
      <c r="U78" s="42"/>
      <c r="V78" s="42"/>
      <c r="W78" s="42"/>
      <c r="X78" s="42"/>
      <c r="Y78" s="42"/>
      <c r="AB78" t="s">
        <v>2066</v>
      </c>
    </row>
    <row r="79" spans="2:42" x14ac:dyDescent="0.25">
      <c r="B79" t="s">
        <v>338</v>
      </c>
      <c r="C79" t="s">
        <v>1988</v>
      </c>
      <c r="L79" t="s">
        <v>1989</v>
      </c>
      <c r="M79" t="s">
        <v>1964</v>
      </c>
      <c r="Q79" s="42" t="s">
        <v>2035</v>
      </c>
      <c r="R79" s="42"/>
      <c r="S79" s="42"/>
      <c r="T79" s="42"/>
      <c r="U79" s="42"/>
      <c r="V79" s="42"/>
      <c r="W79" s="42"/>
      <c r="X79" s="42"/>
      <c r="Y79" s="42"/>
      <c r="AB79" t="s">
        <v>2067</v>
      </c>
    </row>
    <row r="80" spans="2:42" x14ac:dyDescent="0.25">
      <c r="B80" t="s">
        <v>338</v>
      </c>
      <c r="C80" t="s">
        <v>1990</v>
      </c>
      <c r="L80" t="s">
        <v>1991</v>
      </c>
      <c r="M80" t="s">
        <v>1967</v>
      </c>
      <c r="Q80" s="42" t="s">
        <v>2036</v>
      </c>
      <c r="R80" s="42"/>
      <c r="S80" s="42"/>
      <c r="T80" s="42"/>
      <c r="U80" s="42"/>
      <c r="V80" s="42"/>
      <c r="W80" s="42"/>
      <c r="X80" s="42"/>
      <c r="Y80" s="42"/>
      <c r="AB80" s="3" t="s">
        <v>2068</v>
      </c>
      <c r="AC80" s="3"/>
      <c r="AD80" s="3"/>
      <c r="AE80" s="3"/>
      <c r="AF80" s="3"/>
      <c r="AG80" s="3"/>
      <c r="AH80" s="3"/>
      <c r="AI80" s="3"/>
      <c r="AJ80" s="3" t="s">
        <v>2061</v>
      </c>
      <c r="AK80" s="3"/>
    </row>
    <row r="81" spans="2:37" x14ac:dyDescent="0.25">
      <c r="B81" t="s">
        <v>338</v>
      </c>
      <c r="C81" t="s">
        <v>1992</v>
      </c>
      <c r="L81" t="s">
        <v>1993</v>
      </c>
      <c r="M81" t="s">
        <v>1964</v>
      </c>
      <c r="Q81" s="42" t="s">
        <v>2037</v>
      </c>
      <c r="R81" s="42"/>
      <c r="S81" s="42"/>
      <c r="T81" s="42"/>
      <c r="U81" s="42"/>
      <c r="V81" s="42"/>
      <c r="W81" s="42"/>
      <c r="X81" s="42"/>
      <c r="Y81" s="42"/>
      <c r="AB81" s="3" t="s">
        <v>2069</v>
      </c>
      <c r="AC81" s="3"/>
      <c r="AD81" s="3"/>
      <c r="AE81" s="3"/>
      <c r="AF81" s="3"/>
      <c r="AG81" s="3"/>
      <c r="AH81" s="3"/>
      <c r="AI81" s="3"/>
      <c r="AJ81" s="3" t="s">
        <v>2061</v>
      </c>
      <c r="AK81" s="3"/>
    </row>
    <row r="82" spans="2:37" x14ac:dyDescent="0.25">
      <c r="B82" t="s">
        <v>338</v>
      </c>
      <c r="C82" t="s">
        <v>1994</v>
      </c>
      <c r="L82" t="s">
        <v>1995</v>
      </c>
      <c r="M82" t="s">
        <v>1964</v>
      </c>
      <c r="Q82" s="42" t="s">
        <v>2038</v>
      </c>
      <c r="R82" s="42"/>
      <c r="S82" s="42"/>
      <c r="T82" s="42"/>
      <c r="U82" s="42"/>
      <c r="V82" s="42"/>
      <c r="W82" s="42"/>
      <c r="X82" s="42"/>
      <c r="Y82" s="42"/>
      <c r="AB82" t="s">
        <v>2070</v>
      </c>
    </row>
    <row r="83" spans="2:37" x14ac:dyDescent="0.25">
      <c r="Q83" s="42" t="s">
        <v>2039</v>
      </c>
      <c r="R83" s="42"/>
      <c r="S83" s="42"/>
      <c r="T83" s="42"/>
      <c r="U83" s="42"/>
      <c r="V83" s="42"/>
      <c r="W83" s="42"/>
      <c r="X83" s="42"/>
      <c r="Y83" s="42"/>
      <c r="AB83" s="3" t="s">
        <v>2071</v>
      </c>
      <c r="AC83" s="3"/>
      <c r="AD83" s="3"/>
      <c r="AE83" s="3"/>
      <c r="AF83" s="3"/>
      <c r="AG83" s="3"/>
      <c r="AH83" s="3"/>
      <c r="AI83" s="3"/>
      <c r="AJ83" s="3" t="s">
        <v>2061</v>
      </c>
      <c r="AK83" s="3"/>
    </row>
    <row r="84" spans="2:37" x14ac:dyDescent="0.25">
      <c r="Q84" s="42" t="s">
        <v>2040</v>
      </c>
      <c r="R84" s="42"/>
      <c r="S84" s="42"/>
      <c r="T84" s="42"/>
      <c r="U84" s="42"/>
      <c r="V84" s="42"/>
      <c r="W84" s="42"/>
      <c r="X84" s="42"/>
      <c r="Y84" s="42"/>
      <c r="AB84" t="s">
        <v>2072</v>
      </c>
    </row>
    <row r="85" spans="2:37" x14ac:dyDescent="0.25">
      <c r="C85" t="s">
        <v>2012</v>
      </c>
      <c r="Q85" s="42" t="s">
        <v>2041</v>
      </c>
      <c r="R85" s="42"/>
      <c r="S85" s="42"/>
      <c r="T85" s="42"/>
      <c r="U85" s="42"/>
      <c r="V85" s="42"/>
      <c r="W85" s="42"/>
      <c r="X85" s="42"/>
      <c r="Y85" s="42"/>
      <c r="AB85" t="s">
        <v>2073</v>
      </c>
      <c r="AC85" t="s">
        <v>468</v>
      </c>
      <c r="AD85" t="s">
        <v>2061</v>
      </c>
    </row>
    <row r="86" spans="2:37" x14ac:dyDescent="0.25">
      <c r="AB86" s="3" t="s">
        <v>2074</v>
      </c>
      <c r="AC86" s="3"/>
      <c r="AD86" s="3"/>
      <c r="AE86" s="3"/>
      <c r="AF86" s="3"/>
      <c r="AG86" s="3"/>
      <c r="AH86" s="3"/>
      <c r="AI86" s="3"/>
      <c r="AJ86" s="3" t="s">
        <v>2061</v>
      </c>
      <c r="AK86" s="3"/>
    </row>
    <row r="87" spans="2:37" x14ac:dyDescent="0.25">
      <c r="C87" s="42" t="s">
        <v>1954</v>
      </c>
      <c r="D87" s="42"/>
      <c r="E87" s="42"/>
      <c r="F87" s="42"/>
      <c r="G87" s="42"/>
      <c r="H87" s="42"/>
      <c r="I87" s="42"/>
      <c r="J87" s="42"/>
      <c r="K87" s="42"/>
      <c r="L87" s="42" t="s">
        <v>1955</v>
      </c>
      <c r="M87" s="42" t="s">
        <v>1967</v>
      </c>
      <c r="AB87" t="s">
        <v>2075</v>
      </c>
    </row>
    <row r="88" spans="2:37" x14ac:dyDescent="0.25">
      <c r="C88" s="42" t="s">
        <v>1956</v>
      </c>
      <c r="D88" s="42"/>
      <c r="E88" s="42"/>
      <c r="F88" s="42"/>
      <c r="G88" s="42"/>
      <c r="H88" s="42"/>
      <c r="I88" s="42"/>
      <c r="J88" s="42"/>
      <c r="K88" s="42"/>
      <c r="L88" s="42" t="s">
        <v>1957</v>
      </c>
      <c r="M88" s="42" t="s">
        <v>1967</v>
      </c>
      <c r="AB88" s="3" t="s">
        <v>2076</v>
      </c>
      <c r="AC88" s="3"/>
      <c r="AD88" s="3"/>
      <c r="AE88" s="3"/>
      <c r="AF88" s="3"/>
      <c r="AG88" s="3"/>
      <c r="AH88" s="3"/>
      <c r="AI88" s="3"/>
      <c r="AJ88" s="3" t="s">
        <v>2061</v>
      </c>
      <c r="AK88" s="3"/>
    </row>
    <row r="89" spans="2:37" x14ac:dyDescent="0.25">
      <c r="C89" s="42" t="s">
        <v>1958</v>
      </c>
      <c r="D89" s="42"/>
      <c r="E89" s="42"/>
      <c r="F89" s="42"/>
      <c r="G89" s="42"/>
      <c r="H89" s="42"/>
      <c r="I89" s="42"/>
      <c r="J89" s="42"/>
      <c r="K89" s="42"/>
      <c r="L89" s="42" t="s">
        <v>1959</v>
      </c>
      <c r="M89" s="42" t="s">
        <v>1967</v>
      </c>
      <c r="AB89" t="s">
        <v>2077</v>
      </c>
    </row>
    <row r="90" spans="2:37" x14ac:dyDescent="0.25">
      <c r="C90" s="42" t="s">
        <v>1986</v>
      </c>
      <c r="D90" s="42"/>
      <c r="E90" s="42"/>
      <c r="F90" s="42"/>
      <c r="G90" s="42"/>
      <c r="H90" s="42"/>
      <c r="I90" s="42"/>
      <c r="J90" s="42"/>
      <c r="K90" s="42"/>
      <c r="L90" s="42" t="s">
        <v>1987</v>
      </c>
      <c r="M90" s="42" t="s">
        <v>1967</v>
      </c>
      <c r="AB90" t="s">
        <v>2078</v>
      </c>
    </row>
    <row r="91" spans="2:37" x14ac:dyDescent="0.25">
      <c r="C91" s="42" t="s">
        <v>1990</v>
      </c>
      <c r="D91" s="42"/>
      <c r="E91" s="42"/>
      <c r="F91" s="42"/>
      <c r="G91" s="42"/>
      <c r="H91" s="42"/>
      <c r="I91" s="42"/>
      <c r="J91" s="42"/>
      <c r="K91" s="42"/>
      <c r="L91" s="42" t="s">
        <v>1991</v>
      </c>
      <c r="M91" s="42" t="s">
        <v>1967</v>
      </c>
      <c r="AB91" t="s">
        <v>2079</v>
      </c>
    </row>
    <row r="92" spans="2:37" x14ac:dyDescent="0.25">
      <c r="C92" s="42" t="s">
        <v>1976</v>
      </c>
      <c r="D92" s="42"/>
      <c r="E92" s="42"/>
      <c r="F92" s="42"/>
      <c r="G92" s="42"/>
      <c r="H92" s="42"/>
      <c r="I92" s="42"/>
      <c r="J92" s="42"/>
      <c r="K92" s="42"/>
      <c r="L92" s="42" t="s">
        <v>1977</v>
      </c>
      <c r="M92" s="42" t="s">
        <v>1967</v>
      </c>
      <c r="AA92" t="s">
        <v>2080</v>
      </c>
    </row>
    <row r="93" spans="2:37" x14ac:dyDescent="0.25">
      <c r="B93" t="s">
        <v>365</v>
      </c>
      <c r="C93" s="42" t="s">
        <v>1978</v>
      </c>
      <c r="D93" s="42"/>
      <c r="E93" s="42"/>
      <c r="F93" s="42"/>
      <c r="G93" s="42"/>
      <c r="H93" s="42"/>
      <c r="I93" s="42"/>
      <c r="J93" s="42"/>
      <c r="K93" s="42"/>
      <c r="L93" s="42" t="s">
        <v>1979</v>
      </c>
      <c r="M93" s="42" t="s">
        <v>1967</v>
      </c>
      <c r="AB93" t="s">
        <v>2081</v>
      </c>
    </row>
    <row r="94" spans="2:37" x14ac:dyDescent="0.25">
      <c r="C94" s="42" t="s">
        <v>1980</v>
      </c>
      <c r="D94" s="42"/>
      <c r="E94" s="42"/>
      <c r="F94" s="42"/>
      <c r="G94" s="42"/>
      <c r="H94" s="42"/>
      <c r="I94" s="42"/>
      <c r="J94" s="42"/>
      <c r="K94" s="42"/>
      <c r="L94" s="42" t="s">
        <v>1981</v>
      </c>
      <c r="M94" s="42" t="s">
        <v>1967</v>
      </c>
      <c r="AB94" t="s">
        <v>2082</v>
      </c>
    </row>
    <row r="95" spans="2:37" x14ac:dyDescent="0.25">
      <c r="C95" s="42" t="s">
        <v>1982</v>
      </c>
      <c r="D95" s="42"/>
      <c r="E95" s="42"/>
      <c r="F95" s="42"/>
      <c r="G95" s="42"/>
      <c r="H95" s="42"/>
      <c r="I95" s="42"/>
      <c r="J95" s="42"/>
      <c r="K95" s="42"/>
      <c r="L95" s="42" t="s">
        <v>1983</v>
      </c>
      <c r="M95" s="42" t="s">
        <v>1967</v>
      </c>
      <c r="AB95" t="s">
        <v>2083</v>
      </c>
    </row>
    <row r="96" spans="2:37" x14ac:dyDescent="0.25">
      <c r="B96" t="s">
        <v>365</v>
      </c>
      <c r="C96" s="42" t="s">
        <v>1951</v>
      </c>
      <c r="D96" s="42"/>
      <c r="E96" s="42"/>
      <c r="F96" s="42"/>
      <c r="G96" s="42"/>
      <c r="H96" s="42"/>
      <c r="I96" s="42"/>
      <c r="J96" s="42"/>
      <c r="K96" s="42"/>
      <c r="L96" s="42" t="s">
        <v>1952</v>
      </c>
      <c r="M96" s="42" t="s">
        <v>1967</v>
      </c>
      <c r="AB96" t="s">
        <v>2084</v>
      </c>
    </row>
    <row r="97" spans="2:28" x14ac:dyDescent="0.25">
      <c r="C97" s="42" t="s">
        <v>1965</v>
      </c>
      <c r="D97" s="42"/>
      <c r="E97" s="42"/>
      <c r="F97" s="42"/>
      <c r="G97" s="42"/>
      <c r="H97" s="42"/>
      <c r="I97" s="42"/>
      <c r="J97" s="42"/>
      <c r="K97" s="42"/>
      <c r="L97" s="42" t="s">
        <v>1966</v>
      </c>
      <c r="M97" s="42" t="s">
        <v>1967</v>
      </c>
      <c r="AB97" t="s">
        <v>2085</v>
      </c>
    </row>
    <row r="98" spans="2:28" x14ac:dyDescent="0.25">
      <c r="C98" s="42" t="s">
        <v>1960</v>
      </c>
      <c r="D98" s="42"/>
      <c r="E98" s="42"/>
      <c r="F98" s="42"/>
      <c r="G98" s="42"/>
      <c r="H98" s="42"/>
      <c r="I98" s="42"/>
      <c r="J98" s="42"/>
      <c r="K98" s="42"/>
      <c r="L98" s="42" t="s">
        <v>1961</v>
      </c>
      <c r="M98" s="42" t="s">
        <v>1967</v>
      </c>
      <c r="AB98" t="s">
        <v>2086</v>
      </c>
    </row>
    <row r="99" spans="2:28" x14ac:dyDescent="0.25">
      <c r="C99" s="42" t="s">
        <v>1970</v>
      </c>
      <c r="D99" s="42"/>
      <c r="E99" s="42"/>
      <c r="F99" s="42"/>
      <c r="G99" s="42"/>
      <c r="H99" s="42"/>
      <c r="I99" s="42"/>
      <c r="J99" s="42"/>
      <c r="K99" s="42"/>
      <c r="L99" s="42" t="s">
        <v>1971</v>
      </c>
      <c r="M99" s="42" t="s">
        <v>1967</v>
      </c>
      <c r="AB99" t="s">
        <v>2087</v>
      </c>
    </row>
    <row r="100" spans="2:28" x14ac:dyDescent="0.25">
      <c r="C100" s="42" t="s">
        <v>1972</v>
      </c>
      <c r="D100" s="42"/>
      <c r="E100" s="42"/>
      <c r="F100" s="42"/>
      <c r="G100" s="42"/>
      <c r="H100" s="42"/>
      <c r="I100" s="42"/>
      <c r="J100" s="42"/>
      <c r="K100" s="42"/>
      <c r="L100" s="42" t="s">
        <v>1973</v>
      </c>
      <c r="M100" s="42" t="s">
        <v>1967</v>
      </c>
      <c r="AB100" t="s">
        <v>2088</v>
      </c>
    </row>
    <row r="101" spans="2:28" x14ac:dyDescent="0.25">
      <c r="C101" s="42" t="s">
        <v>1974</v>
      </c>
      <c r="D101" s="42"/>
      <c r="E101" s="42"/>
      <c r="F101" s="42"/>
      <c r="G101" s="42"/>
      <c r="H101" s="42"/>
      <c r="I101" s="42"/>
      <c r="J101" s="42"/>
      <c r="K101" s="42"/>
      <c r="L101" s="42" t="s">
        <v>1975</v>
      </c>
      <c r="M101" s="42" t="s">
        <v>1967</v>
      </c>
    </row>
    <row r="102" spans="2:28" x14ac:dyDescent="0.25">
      <c r="AB102" t="s">
        <v>2089</v>
      </c>
    </row>
    <row r="103" spans="2:28" x14ac:dyDescent="0.25">
      <c r="B103" t="s">
        <v>365</v>
      </c>
      <c r="AB103" t="s">
        <v>2090</v>
      </c>
    </row>
    <row r="104" spans="2:28" x14ac:dyDescent="0.25">
      <c r="C104" s="97" t="s">
        <v>1996</v>
      </c>
      <c r="D104" s="97"/>
      <c r="E104" s="97"/>
      <c r="F104" s="97"/>
      <c r="G104" s="97"/>
      <c r="H104" s="97"/>
      <c r="I104" s="97"/>
      <c r="J104" s="97"/>
      <c r="K104" s="97"/>
      <c r="L104" s="97" t="s">
        <v>1989</v>
      </c>
      <c r="M104" s="97" t="s">
        <v>1997</v>
      </c>
      <c r="N104" s="97"/>
      <c r="O104" s="97"/>
      <c r="P104" s="97"/>
      <c r="Q104" s="97"/>
      <c r="AB104" t="s">
        <v>2091</v>
      </c>
    </row>
    <row r="105" spans="2:28" x14ac:dyDescent="0.25">
      <c r="C105" s="97" t="s">
        <v>1968</v>
      </c>
      <c r="D105" s="97"/>
      <c r="E105" s="97"/>
      <c r="F105" s="97"/>
      <c r="G105" s="97"/>
      <c r="H105" s="97"/>
      <c r="I105" s="97"/>
      <c r="J105" s="97"/>
      <c r="K105" s="97"/>
      <c r="L105" s="97" t="s">
        <v>1969</v>
      </c>
      <c r="M105" s="97" t="s">
        <v>1998</v>
      </c>
      <c r="N105" s="97"/>
      <c r="O105" s="97"/>
      <c r="P105" s="97"/>
      <c r="Q105" s="97"/>
    </row>
    <row r="106" spans="2:28" x14ac:dyDescent="0.25">
      <c r="B106" t="s">
        <v>365</v>
      </c>
      <c r="C106" s="97" t="s">
        <v>1984</v>
      </c>
      <c r="D106" s="97"/>
      <c r="E106" s="97"/>
      <c r="F106" s="97"/>
      <c r="G106" s="97"/>
      <c r="H106" s="97"/>
      <c r="I106" s="97"/>
      <c r="J106" s="97"/>
      <c r="K106" s="97"/>
      <c r="L106" s="97" t="s">
        <v>1985</v>
      </c>
      <c r="M106" s="97" t="s">
        <v>1999</v>
      </c>
      <c r="N106" s="97"/>
      <c r="O106" s="97"/>
      <c r="P106" s="97"/>
      <c r="Q106" s="97"/>
    </row>
    <row r="107" spans="2:28" x14ac:dyDescent="0.25">
      <c r="B107" t="s">
        <v>365</v>
      </c>
      <c r="C107" s="97" t="s">
        <v>1962</v>
      </c>
      <c r="D107" s="97"/>
      <c r="E107" s="97"/>
      <c r="F107" s="97"/>
      <c r="G107" s="97"/>
      <c r="H107" s="97"/>
      <c r="I107" s="97"/>
      <c r="J107" s="97"/>
      <c r="K107" s="97"/>
      <c r="L107" s="97" t="s">
        <v>1963</v>
      </c>
      <c r="M107" s="97" t="s">
        <v>2000</v>
      </c>
      <c r="N107" s="97"/>
      <c r="O107" s="97"/>
      <c r="P107" s="97"/>
      <c r="Q107" s="97"/>
      <c r="AA107" t="s">
        <v>2092</v>
      </c>
    </row>
    <row r="108" spans="2:28" x14ac:dyDescent="0.25">
      <c r="B108" t="s">
        <v>365</v>
      </c>
      <c r="C108" s="97" t="s">
        <v>1992</v>
      </c>
      <c r="D108" s="97"/>
      <c r="E108" s="97"/>
      <c r="F108" s="97"/>
      <c r="G108" s="97"/>
      <c r="H108" s="97"/>
      <c r="I108" s="97"/>
      <c r="J108" s="97"/>
      <c r="K108" s="97"/>
      <c r="L108" s="97" t="s">
        <v>1993</v>
      </c>
      <c r="M108" s="97" t="s">
        <v>2001</v>
      </c>
      <c r="N108" s="97"/>
      <c r="O108" s="97"/>
      <c r="P108" s="97"/>
      <c r="Q108" s="97"/>
    </row>
    <row r="109" spans="2:28" x14ac:dyDescent="0.25">
      <c r="B109" t="s">
        <v>365</v>
      </c>
      <c r="C109" s="97" t="s">
        <v>1994</v>
      </c>
      <c r="D109" s="97"/>
      <c r="E109" s="97"/>
      <c r="F109" s="97"/>
      <c r="G109" s="97"/>
      <c r="H109" s="97"/>
      <c r="I109" s="97"/>
      <c r="J109" s="97"/>
      <c r="K109" s="97"/>
      <c r="L109" s="97" t="s">
        <v>1995</v>
      </c>
      <c r="M109" s="97" t="s">
        <v>2001</v>
      </c>
      <c r="N109" s="97"/>
      <c r="O109" s="97"/>
      <c r="P109" s="97"/>
      <c r="Q109" s="97"/>
      <c r="AB109" t="s">
        <v>2093</v>
      </c>
    </row>
    <row r="110" spans="2:28" x14ac:dyDescent="0.25">
      <c r="AB110" t="s">
        <v>2094</v>
      </c>
    </row>
    <row r="111" spans="2:28" x14ac:dyDescent="0.25">
      <c r="AB111" t="s">
        <v>2095</v>
      </c>
    </row>
    <row r="112" spans="2:28" x14ac:dyDescent="0.25">
      <c r="B112" t="s">
        <v>2002</v>
      </c>
      <c r="AB112" t="s">
        <v>2096</v>
      </c>
    </row>
    <row r="113" spans="2:28" x14ac:dyDescent="0.25">
      <c r="B113" t="s">
        <v>2003</v>
      </c>
      <c r="AB113" t="s">
        <v>2097</v>
      </c>
    </row>
    <row r="114" spans="2:28" x14ac:dyDescent="0.25">
      <c r="B114" t="s">
        <v>2004</v>
      </c>
      <c r="AB114" t="s">
        <v>2098</v>
      </c>
    </row>
    <row r="115" spans="2:28" x14ac:dyDescent="0.25">
      <c r="B115" t="s">
        <v>2005</v>
      </c>
    </row>
    <row r="116" spans="2:28" x14ac:dyDescent="0.25">
      <c r="B116" t="s">
        <v>2006</v>
      </c>
    </row>
    <row r="117" spans="2:28" x14ac:dyDescent="0.25">
      <c r="B117" t="s">
        <v>2007</v>
      </c>
    </row>
    <row r="118" spans="2:28" x14ac:dyDescent="0.25">
      <c r="B118" t="s">
        <v>2008</v>
      </c>
    </row>
    <row r="119" spans="2:28" x14ac:dyDescent="0.25">
      <c r="B119" t="s">
        <v>365</v>
      </c>
    </row>
    <row r="123" spans="2:28" x14ac:dyDescent="0.25">
      <c r="C123" t="s">
        <v>2013</v>
      </c>
    </row>
    <row r="124" spans="2:28" x14ac:dyDescent="0.25">
      <c r="C124" t="s">
        <v>2014</v>
      </c>
    </row>
    <row r="126" spans="2:28" x14ac:dyDescent="0.25">
      <c r="C126" s="97" t="s">
        <v>2015</v>
      </c>
      <c r="D126" s="97"/>
      <c r="E126" s="97"/>
      <c r="F126" s="97"/>
    </row>
    <row r="127" spans="2:28" x14ac:dyDescent="0.25">
      <c r="B127" s="189" t="s">
        <v>2022</v>
      </c>
      <c r="C127" t="s">
        <v>2016</v>
      </c>
    </row>
    <row r="128" spans="2:28" x14ac:dyDescent="0.25">
      <c r="B128" s="189"/>
      <c r="C128" t="s">
        <v>2017</v>
      </c>
    </row>
    <row r="129" spans="2:3" x14ac:dyDescent="0.25">
      <c r="B129" s="189"/>
      <c r="C129" t="s">
        <v>2018</v>
      </c>
    </row>
    <row r="130" spans="2:3" x14ac:dyDescent="0.25">
      <c r="B130" s="189" t="s">
        <v>2023</v>
      </c>
      <c r="C130" t="s">
        <v>2025</v>
      </c>
    </row>
    <row r="131" spans="2:3" x14ac:dyDescent="0.25">
      <c r="B131" s="189"/>
      <c r="C131" t="s">
        <v>2019</v>
      </c>
    </row>
    <row r="132" spans="2:3" x14ac:dyDescent="0.25">
      <c r="B132" s="189"/>
      <c r="C132" t="s">
        <v>2020</v>
      </c>
    </row>
    <row r="133" spans="2:3" x14ac:dyDescent="0.25">
      <c r="B133" s="189"/>
      <c r="C133" t="s">
        <v>2021</v>
      </c>
    </row>
    <row r="134" spans="2:3" x14ac:dyDescent="0.25">
      <c r="B134" s="189" t="s">
        <v>2024</v>
      </c>
      <c r="C134" t="s">
        <v>2026</v>
      </c>
    </row>
    <row r="135" spans="2:3" x14ac:dyDescent="0.25">
      <c r="C135" t="s">
        <v>2027</v>
      </c>
    </row>
  </sheetData>
  <mergeCells count="2">
    <mergeCell ref="Q59:Y60"/>
    <mergeCell ref="AB59:AJ60"/>
  </mergeCell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dimension ref="A1:AG65"/>
  <sheetViews>
    <sheetView topLeftCell="A13" zoomScale="60" zoomScaleNormal="60" workbookViewId="0">
      <selection activeCell="H43" sqref="H43"/>
    </sheetView>
  </sheetViews>
  <sheetFormatPr defaultRowHeight="15" x14ac:dyDescent="0.25"/>
  <cols>
    <col min="3" max="3" width="15.85546875" customWidth="1"/>
    <col min="9" max="9" width="11.85546875" customWidth="1"/>
    <col min="10" max="10" width="13.140625" customWidth="1"/>
    <col min="11" max="11" width="13.28515625" customWidth="1"/>
  </cols>
  <sheetData>
    <row r="1" spans="1:31" x14ac:dyDescent="0.25">
      <c r="H1" t="s">
        <v>569</v>
      </c>
      <c r="L1" s="502" t="s">
        <v>1913</v>
      </c>
      <c r="M1" s="502"/>
    </row>
    <row r="2" spans="1:31" x14ac:dyDescent="0.25">
      <c r="C2" t="s">
        <v>569</v>
      </c>
      <c r="H2" t="s">
        <v>570</v>
      </c>
      <c r="L2" s="502"/>
      <c r="M2" s="502"/>
    </row>
    <row r="3" spans="1:31" x14ac:dyDescent="0.25">
      <c r="C3" t="s">
        <v>570</v>
      </c>
      <c r="H3" t="s">
        <v>571</v>
      </c>
      <c r="L3" s="502"/>
      <c r="M3" s="502"/>
    </row>
    <row r="4" spans="1:31" x14ac:dyDescent="0.25">
      <c r="C4" t="s">
        <v>571</v>
      </c>
      <c r="H4" t="s">
        <v>570</v>
      </c>
      <c r="L4" s="502"/>
      <c r="M4" s="502"/>
    </row>
    <row r="5" spans="1:31" x14ac:dyDescent="0.25">
      <c r="C5" t="s">
        <v>570</v>
      </c>
      <c r="H5" t="s">
        <v>585</v>
      </c>
      <c r="L5" s="502"/>
      <c r="M5" s="502"/>
    </row>
    <row r="6" spans="1:31" x14ac:dyDescent="0.25">
      <c r="C6" s="82" t="s">
        <v>585</v>
      </c>
      <c r="H6" t="s">
        <v>573</v>
      </c>
      <c r="L6" s="502"/>
      <c r="M6" s="502"/>
      <c r="N6" s="108" t="s">
        <v>1783</v>
      </c>
      <c r="O6" s="108"/>
      <c r="P6" s="108"/>
      <c r="Q6" s="108"/>
      <c r="R6" s="108"/>
    </row>
    <row r="7" spans="1:31" x14ac:dyDescent="0.25">
      <c r="C7" t="s">
        <v>573</v>
      </c>
      <c r="H7" t="s">
        <v>1138</v>
      </c>
      <c r="L7" s="502"/>
      <c r="M7" s="502"/>
    </row>
    <row r="8" spans="1:31" x14ac:dyDescent="0.25">
      <c r="C8" t="s">
        <v>1138</v>
      </c>
      <c r="H8" t="s">
        <v>1687</v>
      </c>
      <c r="L8" s="502"/>
      <c r="M8" s="502"/>
    </row>
    <row r="9" spans="1:31" x14ac:dyDescent="0.25">
      <c r="C9" t="s">
        <v>1687</v>
      </c>
      <c r="H9" t="s">
        <v>1893</v>
      </c>
      <c r="L9" s="499" t="s">
        <v>1914</v>
      </c>
      <c r="M9" s="499"/>
      <c r="R9" s="488" t="s">
        <v>1895</v>
      </c>
      <c r="S9" s="488"/>
      <c r="T9" s="488"/>
      <c r="U9" s="488"/>
      <c r="V9" s="488"/>
      <c r="W9" s="488"/>
      <c r="X9" s="488"/>
      <c r="Y9" s="488"/>
      <c r="Z9" s="488"/>
      <c r="AA9" s="488"/>
      <c r="AB9" s="537" t="s">
        <v>2114</v>
      </c>
      <c r="AC9" s="537"/>
    </row>
    <row r="10" spans="1:31" x14ac:dyDescent="0.25">
      <c r="L10" s="499"/>
      <c r="M10" s="499"/>
      <c r="R10" s="464" t="s">
        <v>1896</v>
      </c>
      <c r="S10" s="464"/>
      <c r="T10" s="464"/>
      <c r="U10" s="464"/>
      <c r="V10" s="464"/>
      <c r="W10" s="464"/>
      <c r="X10" s="464"/>
      <c r="Y10" s="464"/>
      <c r="Z10" s="464"/>
      <c r="AA10" s="464"/>
      <c r="AB10" s="537"/>
      <c r="AC10" s="537"/>
    </row>
    <row r="11" spans="1:31" x14ac:dyDescent="0.25">
      <c r="R11" s="466" t="s">
        <v>1908</v>
      </c>
      <c r="S11" s="466"/>
      <c r="T11" s="466"/>
      <c r="U11" s="466"/>
      <c r="V11" s="466"/>
      <c r="W11" s="466"/>
      <c r="X11" s="466"/>
      <c r="Y11" s="466"/>
      <c r="Z11" s="466"/>
      <c r="AA11" s="466"/>
      <c r="AB11" s="537"/>
      <c r="AC11" s="537"/>
    </row>
    <row r="12" spans="1:31" x14ac:dyDescent="0.25">
      <c r="B12" s="438" t="s">
        <v>1912</v>
      </c>
      <c r="C12" s="438"/>
      <c r="D12" s="82" t="s">
        <v>1765</v>
      </c>
      <c r="R12" s="542" t="s">
        <v>1909</v>
      </c>
      <c r="S12" s="542"/>
      <c r="T12" s="542"/>
      <c r="U12" s="542"/>
      <c r="V12" s="542"/>
      <c r="W12" s="542"/>
      <c r="X12" s="542"/>
      <c r="Y12" s="542"/>
      <c r="Z12" s="542"/>
      <c r="AA12" s="542"/>
      <c r="AB12" s="537"/>
      <c r="AC12" s="537"/>
    </row>
    <row r="14" spans="1:31" x14ac:dyDescent="0.25">
      <c r="M14" s="472" t="s">
        <v>1775</v>
      </c>
      <c r="N14" s="472"/>
      <c r="O14" s="472"/>
      <c r="Q14" s="472" t="s">
        <v>1776</v>
      </c>
      <c r="R14" s="472"/>
      <c r="S14" s="472"/>
    </row>
    <row r="15" spans="1:31" x14ac:dyDescent="0.25">
      <c r="J15" s="185" t="s">
        <v>1773</v>
      </c>
      <c r="K15" s="185" t="s">
        <v>1772</v>
      </c>
      <c r="M15" s="472"/>
      <c r="N15" s="472"/>
      <c r="O15" s="472"/>
      <c r="Q15" s="472"/>
      <c r="R15" s="472"/>
      <c r="S15" s="472"/>
      <c r="U15" s="540" t="s">
        <v>2115</v>
      </c>
      <c r="V15" s="540"/>
      <c r="W15" s="540"/>
      <c r="X15" s="540"/>
      <c r="Y15" s="540"/>
      <c r="Z15" s="540"/>
      <c r="AA15" s="540"/>
      <c r="AB15" s="541" t="s">
        <v>2116</v>
      </c>
      <c r="AC15" s="541"/>
      <c r="AD15" s="541"/>
      <c r="AE15" s="541"/>
    </row>
    <row r="16" spans="1:31" x14ac:dyDescent="0.25">
      <c r="A16" s="539" t="s">
        <v>351</v>
      </c>
      <c r="B16" s="539"/>
      <c r="C16" t="s">
        <v>1688</v>
      </c>
      <c r="D16" t="s">
        <v>1689</v>
      </c>
      <c r="J16" s="185">
        <v>1</v>
      </c>
      <c r="K16" s="185">
        <v>1</v>
      </c>
      <c r="L16" s="185" t="s">
        <v>350</v>
      </c>
      <c r="M16" s="438" t="str">
        <f>IF(J16=1, "DIALOKASIKAN","TIDAK DIALOKASIKAN")</f>
        <v>DIALOKASIKAN</v>
      </c>
      <c r="N16" s="438"/>
      <c r="O16" s="438"/>
      <c r="P16" s="185" t="s">
        <v>1774</v>
      </c>
      <c r="Q16" s="438" t="str">
        <f>IF(K16=1,"DIAKTIFKAN"," TIDAK DIAKTIFKAN")</f>
        <v>DIAKTIFKAN</v>
      </c>
      <c r="R16" s="438"/>
      <c r="S16" s="438"/>
      <c r="T16" s="189"/>
      <c r="U16" t="s">
        <v>1799</v>
      </c>
    </row>
    <row r="17" spans="1:33" x14ac:dyDescent="0.25">
      <c r="A17" s="539"/>
      <c r="B17" s="539"/>
      <c r="C17" t="s">
        <v>1690</v>
      </c>
      <c r="D17" t="s">
        <v>1691</v>
      </c>
      <c r="J17" s="185">
        <v>1</v>
      </c>
      <c r="K17" s="185">
        <v>1</v>
      </c>
      <c r="L17" s="185" t="s">
        <v>350</v>
      </c>
      <c r="M17" s="438" t="str">
        <f t="shared" ref="M17:M23" si="0">IF(J17=1, "DIALOKASIKAN","TIDAK DIALOKASIKAN")</f>
        <v>DIALOKASIKAN</v>
      </c>
      <c r="N17" s="438"/>
      <c r="O17" s="438"/>
      <c r="P17" s="185" t="s">
        <v>1774</v>
      </c>
      <c r="Q17" s="438" t="str">
        <f t="shared" ref="Q17:Q23" si="1">IF(K17=1,"DIAKTIFKAN"," TIDAK DIAKTIFKAN")</f>
        <v>DIAKTIFKAN</v>
      </c>
      <c r="R17" s="438"/>
      <c r="S17" s="438"/>
      <c r="T17" s="195" t="s">
        <v>911</v>
      </c>
      <c r="U17" s="97" t="s">
        <v>1894</v>
      </c>
      <c r="V17" s="97"/>
      <c r="W17" s="97"/>
      <c r="X17" s="97"/>
      <c r="Y17" s="97"/>
      <c r="Z17" s="97"/>
      <c r="AA17" s="97"/>
      <c r="AB17" s="488" t="s">
        <v>2119</v>
      </c>
      <c r="AC17" s="488"/>
      <c r="AD17" s="488"/>
      <c r="AE17" s="488"/>
    </row>
    <row r="18" spans="1:33" x14ac:dyDescent="0.25">
      <c r="A18" s="539"/>
      <c r="B18" s="539"/>
      <c r="C18" t="s">
        <v>1692</v>
      </c>
      <c r="D18" t="s">
        <v>1693</v>
      </c>
      <c r="J18" s="185">
        <v>1</v>
      </c>
      <c r="K18" s="185">
        <v>1</v>
      </c>
      <c r="L18" s="185" t="s">
        <v>350</v>
      </c>
      <c r="M18" s="438" t="str">
        <f t="shared" si="0"/>
        <v>DIALOKASIKAN</v>
      </c>
      <c r="N18" s="438"/>
      <c r="O18" s="438"/>
      <c r="P18" s="185" t="s">
        <v>1774</v>
      </c>
      <c r="Q18" s="438" t="str">
        <f t="shared" si="1"/>
        <v>DIAKTIFKAN</v>
      </c>
      <c r="R18" s="438"/>
      <c r="S18" s="438"/>
      <c r="T18" s="195" t="s">
        <v>918</v>
      </c>
      <c r="U18" s="2" t="s">
        <v>1910</v>
      </c>
      <c r="V18" s="2"/>
      <c r="W18" s="2"/>
      <c r="X18" s="2"/>
      <c r="Y18" s="2"/>
      <c r="Z18" s="2"/>
      <c r="AA18" s="2"/>
      <c r="AB18" s="488" t="s">
        <v>2117</v>
      </c>
      <c r="AC18" s="488"/>
      <c r="AD18" s="488"/>
      <c r="AE18" s="488"/>
    </row>
    <row r="19" spans="1:33" x14ac:dyDescent="0.25">
      <c r="A19" s="539"/>
      <c r="B19" s="539"/>
      <c r="C19" t="s">
        <v>1694</v>
      </c>
      <c r="D19" t="s">
        <v>1695</v>
      </c>
      <c r="J19" s="185">
        <v>1</v>
      </c>
      <c r="K19" s="185">
        <v>1</v>
      </c>
      <c r="L19" s="185" t="s">
        <v>350</v>
      </c>
      <c r="M19" s="438" t="str">
        <f t="shared" si="0"/>
        <v>DIALOKASIKAN</v>
      </c>
      <c r="N19" s="438"/>
      <c r="O19" s="438"/>
      <c r="P19" s="185" t="s">
        <v>1774</v>
      </c>
      <c r="Q19" s="438" t="str">
        <f t="shared" si="1"/>
        <v>DIAKTIFKAN</v>
      </c>
      <c r="R19" s="438"/>
      <c r="S19" s="438"/>
      <c r="T19" s="189" t="s">
        <v>922</v>
      </c>
      <c r="U19" s="97" t="s">
        <v>1795</v>
      </c>
      <c r="V19" s="97"/>
      <c r="W19" s="97"/>
      <c r="X19" s="97"/>
      <c r="Y19" s="97"/>
      <c r="Z19" s="97"/>
      <c r="AA19" s="97"/>
      <c r="AB19" s="488" t="s">
        <v>2119</v>
      </c>
      <c r="AC19" s="488"/>
      <c r="AD19" s="488"/>
      <c r="AE19" s="488"/>
      <c r="AG19" t="s">
        <v>2187</v>
      </c>
    </row>
    <row r="20" spans="1:33" x14ac:dyDescent="0.25">
      <c r="A20" s="539" t="s">
        <v>1764</v>
      </c>
      <c r="B20" s="472"/>
      <c r="C20" t="s">
        <v>1696</v>
      </c>
      <c r="D20" t="s">
        <v>1697</v>
      </c>
      <c r="J20" s="185">
        <v>1</v>
      </c>
      <c r="K20" s="185">
        <v>1</v>
      </c>
      <c r="L20" s="185" t="s">
        <v>350</v>
      </c>
      <c r="M20" s="438" t="str">
        <f t="shared" si="0"/>
        <v>DIALOKASIKAN</v>
      </c>
      <c r="N20" s="438"/>
      <c r="O20" s="438"/>
      <c r="P20" s="185" t="s">
        <v>1774</v>
      </c>
      <c r="Q20" s="438" t="str">
        <f t="shared" si="1"/>
        <v>DIAKTIFKAN</v>
      </c>
      <c r="R20" s="438"/>
      <c r="S20" s="438"/>
      <c r="T20" s="189"/>
    </row>
    <row r="21" spans="1:33" x14ac:dyDescent="0.25">
      <c r="A21" s="472"/>
      <c r="B21" s="472"/>
      <c r="C21" t="s">
        <v>1698</v>
      </c>
      <c r="D21" t="s">
        <v>1699</v>
      </c>
      <c r="J21" s="185">
        <v>1</v>
      </c>
      <c r="K21" s="185">
        <v>1</v>
      </c>
      <c r="L21" s="185" t="s">
        <v>350</v>
      </c>
      <c r="M21" s="438" t="str">
        <f t="shared" si="0"/>
        <v>DIALOKASIKAN</v>
      </c>
      <c r="N21" s="438"/>
      <c r="O21" s="438"/>
      <c r="P21" s="185" t="s">
        <v>1774</v>
      </c>
      <c r="Q21" s="438" t="str">
        <f t="shared" si="1"/>
        <v>DIAKTIFKAN</v>
      </c>
      <c r="R21" s="438"/>
      <c r="S21" s="438"/>
      <c r="T21" s="195" t="s">
        <v>925</v>
      </c>
      <c r="U21" s="2" t="s">
        <v>1885</v>
      </c>
      <c r="V21" s="2"/>
      <c r="W21" s="2"/>
      <c r="X21" s="2"/>
      <c r="Y21" s="2"/>
      <c r="Z21" s="2"/>
      <c r="AA21" s="2"/>
      <c r="AB21" s="464" t="s">
        <v>2118</v>
      </c>
      <c r="AC21" s="464"/>
      <c r="AD21" s="464"/>
      <c r="AE21" s="464"/>
    </row>
    <row r="22" spans="1:33" x14ac:dyDescent="0.25">
      <c r="A22" s="472"/>
      <c r="B22" s="472"/>
      <c r="C22" t="s">
        <v>1700</v>
      </c>
      <c r="D22" t="s">
        <v>73</v>
      </c>
      <c r="J22" s="185">
        <v>1</v>
      </c>
      <c r="K22" s="185">
        <v>1</v>
      </c>
      <c r="L22" s="185" t="s">
        <v>350</v>
      </c>
      <c r="M22" s="438" t="str">
        <f t="shared" si="0"/>
        <v>DIALOKASIKAN</v>
      </c>
      <c r="N22" s="438"/>
      <c r="O22" s="438"/>
      <c r="P22" s="185" t="s">
        <v>1774</v>
      </c>
      <c r="Q22" s="438" t="str">
        <f t="shared" si="1"/>
        <v>DIAKTIFKAN</v>
      </c>
      <c r="R22" s="438"/>
      <c r="S22" s="438"/>
      <c r="T22" s="189" t="s">
        <v>856</v>
      </c>
      <c r="U22" s="97" t="s">
        <v>1785</v>
      </c>
      <c r="V22" s="97"/>
      <c r="W22" s="97"/>
      <c r="X22" s="97"/>
      <c r="Y22" s="97"/>
      <c r="Z22" s="97"/>
      <c r="AA22" s="97"/>
      <c r="AB22" s="488" t="s">
        <v>2119</v>
      </c>
      <c r="AC22" s="488"/>
      <c r="AD22" s="488"/>
      <c r="AE22" s="488"/>
    </row>
    <row r="23" spans="1:33" x14ac:dyDescent="0.25">
      <c r="A23" s="472"/>
      <c r="B23" s="472"/>
      <c r="C23" t="s">
        <v>1701</v>
      </c>
      <c r="D23" s="116" t="s">
        <v>472</v>
      </c>
      <c r="E23" s="116"/>
      <c r="F23" s="116"/>
      <c r="G23" s="116"/>
      <c r="H23" s="116"/>
      <c r="I23" s="116"/>
      <c r="J23" s="198">
        <v>0</v>
      </c>
      <c r="K23" s="198">
        <v>0</v>
      </c>
      <c r="L23" s="199" t="s">
        <v>350</v>
      </c>
      <c r="M23" s="538" t="str">
        <f t="shared" si="0"/>
        <v>TIDAK DIALOKASIKAN</v>
      </c>
      <c r="N23" s="538"/>
      <c r="O23" s="538"/>
      <c r="P23" s="199" t="s">
        <v>1774</v>
      </c>
      <c r="Q23" s="538" t="str">
        <f t="shared" si="1"/>
        <v xml:space="preserve"> TIDAK DIAKTIFKAN</v>
      </c>
      <c r="R23" s="538"/>
      <c r="S23" s="538"/>
      <c r="T23" s="199"/>
      <c r="U23" s="116"/>
      <c r="V23" s="116"/>
      <c r="W23" s="116"/>
      <c r="X23" s="116"/>
      <c r="Y23" s="116"/>
      <c r="Z23" s="116"/>
      <c r="AA23" s="116"/>
    </row>
    <row r="24" spans="1:33" x14ac:dyDescent="0.25">
      <c r="A24" s="472">
        <v>11111111</v>
      </c>
      <c r="B24" s="472"/>
      <c r="C24" t="s">
        <v>1702</v>
      </c>
      <c r="D24" t="s">
        <v>98</v>
      </c>
      <c r="J24" s="185">
        <v>1</v>
      </c>
      <c r="K24" s="185">
        <v>1</v>
      </c>
      <c r="L24" s="185" t="s">
        <v>350</v>
      </c>
      <c r="M24" s="438" t="str">
        <f t="shared" ref="M24:M31" si="2">IF(J24=1, "DIALOKASIKAN","TIDAK DIALOKASIKAN")</f>
        <v>DIALOKASIKAN</v>
      </c>
      <c r="N24" s="438"/>
      <c r="O24" s="438"/>
      <c r="P24" s="185" t="s">
        <v>1774</v>
      </c>
      <c r="Q24" s="438" t="str">
        <f t="shared" ref="Q24:Q31" si="3">IF(K24=1,"DIAKTIFKAN"," TIDAK DIAKTIFKAN")</f>
        <v>DIAKTIFKAN</v>
      </c>
      <c r="R24" s="438"/>
      <c r="S24" s="438"/>
      <c r="T24" s="189" t="s">
        <v>928</v>
      </c>
      <c r="U24" s="97" t="s">
        <v>1786</v>
      </c>
      <c r="V24" s="97"/>
      <c r="W24" s="97"/>
      <c r="X24" s="97"/>
      <c r="Y24" s="97"/>
      <c r="Z24" s="97"/>
      <c r="AA24" s="97"/>
      <c r="AB24" s="488" t="s">
        <v>2119</v>
      </c>
      <c r="AC24" s="488"/>
      <c r="AD24" s="488"/>
      <c r="AE24" s="488"/>
    </row>
    <row r="25" spans="1:33" x14ac:dyDescent="0.25">
      <c r="A25" s="472"/>
      <c r="B25" s="472"/>
      <c r="C25" t="s">
        <v>1703</v>
      </c>
      <c r="D25" t="s">
        <v>96</v>
      </c>
      <c r="J25" s="185">
        <v>1</v>
      </c>
      <c r="K25" s="185">
        <v>1</v>
      </c>
      <c r="L25" s="185" t="s">
        <v>350</v>
      </c>
      <c r="M25" s="438" t="str">
        <f t="shared" si="2"/>
        <v>DIALOKASIKAN</v>
      </c>
      <c r="N25" s="438"/>
      <c r="O25" s="438"/>
      <c r="P25" s="185" t="s">
        <v>1774</v>
      </c>
      <c r="Q25" s="438" t="str">
        <f t="shared" si="3"/>
        <v>DIAKTIFKAN</v>
      </c>
      <c r="R25" s="438"/>
      <c r="S25" s="438"/>
      <c r="T25" s="189" t="s">
        <v>941</v>
      </c>
      <c r="U25" s="2" t="s">
        <v>1787</v>
      </c>
      <c r="V25" s="2"/>
      <c r="W25" s="2"/>
      <c r="X25" s="2"/>
      <c r="Y25" s="2"/>
      <c r="Z25" s="2"/>
      <c r="AA25" s="2"/>
      <c r="AB25" s="488" t="s">
        <v>2119</v>
      </c>
      <c r="AC25" s="488"/>
      <c r="AD25" s="488"/>
      <c r="AE25" s="488"/>
    </row>
    <row r="26" spans="1:33" x14ac:dyDescent="0.25">
      <c r="A26" s="472"/>
      <c r="B26" s="472"/>
      <c r="C26" t="s">
        <v>1704</v>
      </c>
      <c r="D26" t="s">
        <v>97</v>
      </c>
      <c r="J26" s="185">
        <v>1</v>
      </c>
      <c r="K26" s="185">
        <v>1</v>
      </c>
      <c r="L26" s="185" t="s">
        <v>350</v>
      </c>
      <c r="M26" s="438" t="str">
        <f t="shared" si="2"/>
        <v>DIALOKASIKAN</v>
      </c>
      <c r="N26" s="438"/>
      <c r="O26" s="438"/>
      <c r="P26" s="185" t="s">
        <v>1774</v>
      </c>
      <c r="Q26" s="438" t="str">
        <f t="shared" si="3"/>
        <v>DIAKTIFKAN</v>
      </c>
      <c r="R26" s="438"/>
      <c r="S26" s="438"/>
      <c r="T26" s="189" t="s">
        <v>945</v>
      </c>
      <c r="U26" s="2" t="s">
        <v>1788</v>
      </c>
      <c r="V26" s="2"/>
      <c r="W26" s="2"/>
      <c r="X26" s="2"/>
      <c r="Y26" s="2"/>
      <c r="Z26" s="2"/>
      <c r="AA26" s="2"/>
      <c r="AB26" s="488" t="s">
        <v>2119</v>
      </c>
      <c r="AC26" s="488"/>
      <c r="AD26" s="488"/>
      <c r="AE26" s="488"/>
    </row>
    <row r="27" spans="1:33" x14ac:dyDescent="0.25">
      <c r="A27" s="472"/>
      <c r="B27" s="472"/>
      <c r="C27" t="s">
        <v>1705</v>
      </c>
      <c r="D27" t="s">
        <v>1706</v>
      </c>
      <c r="J27" s="185">
        <v>1</v>
      </c>
      <c r="K27" s="185">
        <v>1</v>
      </c>
      <c r="L27" s="185" t="s">
        <v>350</v>
      </c>
      <c r="M27" s="438" t="str">
        <f t="shared" si="2"/>
        <v>DIALOKASIKAN</v>
      </c>
      <c r="N27" s="438"/>
      <c r="O27" s="438"/>
      <c r="P27" s="185" t="s">
        <v>1774</v>
      </c>
      <c r="Q27" s="438" t="str">
        <f t="shared" si="3"/>
        <v>DIAKTIFKAN</v>
      </c>
      <c r="R27" s="438"/>
      <c r="S27" s="438"/>
      <c r="T27" s="195" t="s">
        <v>931</v>
      </c>
      <c r="U27" s="97" t="s">
        <v>1789</v>
      </c>
      <c r="V27" s="97"/>
      <c r="W27" s="97"/>
      <c r="X27" s="97"/>
      <c r="Y27" s="97"/>
      <c r="Z27" s="97"/>
      <c r="AA27" s="97"/>
      <c r="AB27" s="488" t="s">
        <v>2119</v>
      </c>
      <c r="AC27" s="488"/>
      <c r="AD27" s="488"/>
      <c r="AE27" s="488"/>
    </row>
    <row r="28" spans="1:33" x14ac:dyDescent="0.25">
      <c r="A28" s="472" t="s">
        <v>1766</v>
      </c>
      <c r="B28" s="472"/>
      <c r="C28" t="s">
        <v>1707</v>
      </c>
      <c r="D28" t="s">
        <v>1708</v>
      </c>
      <c r="J28" s="185">
        <v>1</v>
      </c>
      <c r="K28" s="185">
        <v>1</v>
      </c>
      <c r="L28" s="185" t="s">
        <v>350</v>
      </c>
      <c r="M28" s="438" t="str">
        <f t="shared" si="2"/>
        <v>DIALOKASIKAN</v>
      </c>
      <c r="N28" s="438"/>
      <c r="O28" s="438"/>
      <c r="P28" s="185" t="s">
        <v>1774</v>
      </c>
      <c r="Q28" s="438" t="str">
        <f t="shared" si="3"/>
        <v>DIAKTIFKAN</v>
      </c>
      <c r="R28" s="438"/>
      <c r="S28" s="438"/>
      <c r="T28" s="195" t="s">
        <v>936</v>
      </c>
      <c r="U28" s="2" t="s">
        <v>1790</v>
      </c>
      <c r="V28" s="2"/>
      <c r="W28" s="2"/>
      <c r="X28" s="2"/>
      <c r="Y28" s="2"/>
      <c r="Z28" s="2"/>
      <c r="AA28" s="2"/>
      <c r="AB28" s="464" t="s">
        <v>2118</v>
      </c>
      <c r="AC28" s="464"/>
      <c r="AD28" s="464"/>
      <c r="AE28" s="464"/>
    </row>
    <row r="29" spans="1:33" x14ac:dyDescent="0.25">
      <c r="A29" s="472"/>
      <c r="B29" s="472"/>
      <c r="C29" t="s">
        <v>1709</v>
      </c>
      <c r="D29" t="s">
        <v>1710</v>
      </c>
      <c r="J29" s="185">
        <v>1</v>
      </c>
      <c r="K29" s="185">
        <v>1</v>
      </c>
      <c r="L29" s="185" t="s">
        <v>350</v>
      </c>
      <c r="M29" s="438" t="str">
        <f t="shared" si="2"/>
        <v>DIALOKASIKAN</v>
      </c>
      <c r="N29" s="438"/>
      <c r="O29" s="438"/>
      <c r="P29" s="185" t="s">
        <v>1774</v>
      </c>
      <c r="Q29" s="438" t="str">
        <f t="shared" si="3"/>
        <v>DIAKTIFKAN</v>
      </c>
      <c r="R29" s="438"/>
      <c r="S29" s="438"/>
      <c r="T29" s="197" t="s">
        <v>1584</v>
      </c>
      <c r="U29" s="97" t="s">
        <v>2128</v>
      </c>
      <c r="V29" s="97"/>
      <c r="W29" s="97"/>
      <c r="X29" s="97"/>
      <c r="Y29" s="97"/>
      <c r="Z29" s="97"/>
      <c r="AA29" s="97"/>
      <c r="AB29" s="488" t="s">
        <v>2119</v>
      </c>
      <c r="AC29" s="488"/>
      <c r="AD29" s="488"/>
      <c r="AE29" s="488"/>
    </row>
    <row r="30" spans="1:33" x14ac:dyDescent="0.25">
      <c r="A30" s="472"/>
      <c r="B30" s="472"/>
      <c r="C30" t="s">
        <v>1711</v>
      </c>
      <c r="D30" t="s">
        <v>1712</v>
      </c>
      <c r="J30" s="185">
        <v>0</v>
      </c>
      <c r="K30" s="185">
        <v>0</v>
      </c>
      <c r="L30" s="185" t="s">
        <v>350</v>
      </c>
      <c r="M30" s="438" t="str">
        <f t="shared" si="2"/>
        <v>TIDAK DIALOKASIKAN</v>
      </c>
      <c r="N30" s="438"/>
      <c r="O30" s="438"/>
      <c r="P30" s="185" t="s">
        <v>1774</v>
      </c>
      <c r="Q30" s="438" t="str">
        <f t="shared" si="3"/>
        <v xml:space="preserve"> TIDAK DIAKTIFKAN</v>
      </c>
      <c r="R30" s="438"/>
      <c r="S30" s="438"/>
      <c r="T30" s="13" t="s">
        <v>1586</v>
      </c>
      <c r="U30" s="3" t="s">
        <v>1897</v>
      </c>
      <c r="V30" s="3"/>
      <c r="W30" s="3"/>
      <c r="X30" s="3"/>
      <c r="Y30" s="3"/>
      <c r="Z30" s="3"/>
      <c r="AA30" s="3"/>
      <c r="AB30" s="466" t="s">
        <v>2119</v>
      </c>
      <c r="AC30" s="466"/>
      <c r="AD30" s="466"/>
      <c r="AE30" s="466"/>
    </row>
    <row r="31" spans="1:33" x14ac:dyDescent="0.25">
      <c r="A31" s="472"/>
      <c r="B31" s="472"/>
      <c r="C31" t="s">
        <v>1713</v>
      </c>
      <c r="D31" t="s">
        <v>1714</v>
      </c>
      <c r="J31" s="185">
        <v>0</v>
      </c>
      <c r="K31" s="185">
        <v>0</v>
      </c>
      <c r="L31" s="185" t="s">
        <v>350</v>
      </c>
      <c r="M31" s="438" t="str">
        <f t="shared" si="2"/>
        <v>TIDAK DIALOKASIKAN</v>
      </c>
      <c r="N31" s="438"/>
      <c r="O31" s="438"/>
      <c r="P31" s="185" t="s">
        <v>1774</v>
      </c>
      <c r="Q31" s="438" t="str">
        <f t="shared" si="3"/>
        <v xml:space="preserve"> TIDAK DIAKTIFKAN</v>
      </c>
      <c r="R31" s="438"/>
      <c r="S31" s="438"/>
      <c r="T31" s="13" t="s">
        <v>1585</v>
      </c>
      <c r="U31" s="3" t="s">
        <v>1898</v>
      </c>
      <c r="V31" s="3"/>
      <c r="W31" s="3"/>
      <c r="X31" s="3"/>
      <c r="Y31" s="3"/>
      <c r="Z31" s="3"/>
      <c r="AA31" s="3"/>
      <c r="AB31" s="466" t="s">
        <v>2119</v>
      </c>
      <c r="AC31" s="466"/>
      <c r="AD31" s="466"/>
      <c r="AE31" s="466"/>
    </row>
    <row r="32" spans="1:33" x14ac:dyDescent="0.25">
      <c r="A32" s="539" t="s">
        <v>1767</v>
      </c>
      <c r="B32" s="472"/>
      <c r="C32" t="s">
        <v>1715</v>
      </c>
      <c r="D32" t="s">
        <v>79</v>
      </c>
      <c r="J32" s="185">
        <v>0</v>
      </c>
      <c r="K32" s="185">
        <v>0</v>
      </c>
      <c r="L32" s="185" t="s">
        <v>350</v>
      </c>
      <c r="M32" s="438" t="str">
        <f t="shared" ref="M32:M59" si="4">IF(J32=1, "DIALOKASIKAN","TIDAK DIALOKASIKAN")</f>
        <v>TIDAK DIALOKASIKAN</v>
      </c>
      <c r="N32" s="438"/>
      <c r="O32" s="438"/>
      <c r="P32" s="185" t="s">
        <v>1774</v>
      </c>
      <c r="Q32" s="438" t="str">
        <f t="shared" ref="Q32:Q59" si="5">IF(K32=1,"DIAKTIFKAN"," TIDAK DIAKTIFKAN")</f>
        <v xml:space="preserve"> TIDAK DIAKTIFKAN</v>
      </c>
      <c r="R32" s="438"/>
      <c r="S32" s="438"/>
      <c r="T32" s="195" t="s">
        <v>882</v>
      </c>
      <c r="U32" s="3" t="s">
        <v>1899</v>
      </c>
      <c r="V32" s="3"/>
      <c r="W32" s="3"/>
      <c r="X32" s="3"/>
      <c r="Y32" s="3"/>
      <c r="Z32" s="3"/>
      <c r="AA32" s="3"/>
      <c r="AB32" s="466" t="s">
        <v>2119</v>
      </c>
      <c r="AC32" s="466"/>
      <c r="AD32" s="466"/>
      <c r="AE32" s="466"/>
    </row>
    <row r="33" spans="1:31" x14ac:dyDescent="0.25">
      <c r="A33" s="472"/>
      <c r="B33" s="472"/>
      <c r="C33" t="s">
        <v>1716</v>
      </c>
      <c r="D33" t="s">
        <v>1717</v>
      </c>
      <c r="J33" s="185">
        <v>0</v>
      </c>
      <c r="K33" s="185">
        <v>0</v>
      </c>
      <c r="L33" s="185" t="s">
        <v>350</v>
      </c>
      <c r="M33" s="438" t="str">
        <f t="shared" si="4"/>
        <v>TIDAK DIALOKASIKAN</v>
      </c>
      <c r="N33" s="438"/>
      <c r="O33" s="438"/>
      <c r="P33" s="185" t="s">
        <v>1774</v>
      </c>
      <c r="Q33" s="438" t="str">
        <f t="shared" si="5"/>
        <v xml:space="preserve"> TIDAK DIAKTIFKAN</v>
      </c>
      <c r="R33" s="438"/>
      <c r="S33" s="438"/>
      <c r="T33" s="195" t="s">
        <v>1886</v>
      </c>
      <c r="U33" s="3" t="s">
        <v>1900</v>
      </c>
      <c r="V33" s="3"/>
      <c r="W33" s="3"/>
      <c r="X33" s="3"/>
      <c r="Y33" s="3"/>
      <c r="Z33" s="3"/>
      <c r="AA33" s="3"/>
      <c r="AB33" s="466" t="s">
        <v>2119</v>
      </c>
      <c r="AC33" s="466"/>
      <c r="AD33" s="466"/>
      <c r="AE33" s="466"/>
    </row>
    <row r="34" spans="1:31" x14ac:dyDescent="0.25">
      <c r="A34" s="472"/>
      <c r="B34" s="472"/>
      <c r="C34" t="s">
        <v>1718</v>
      </c>
      <c r="D34" t="s">
        <v>1719</v>
      </c>
      <c r="J34" s="185">
        <v>0</v>
      </c>
      <c r="K34" s="185">
        <v>0</v>
      </c>
      <c r="L34" s="185" t="s">
        <v>350</v>
      </c>
      <c r="M34" s="438" t="str">
        <f t="shared" si="4"/>
        <v>TIDAK DIALOKASIKAN</v>
      </c>
      <c r="N34" s="438"/>
      <c r="O34" s="438"/>
      <c r="P34" s="185" t="s">
        <v>1774</v>
      </c>
      <c r="Q34" s="438" t="str">
        <f t="shared" si="5"/>
        <v xml:space="preserve"> TIDAK DIAKTIFKAN</v>
      </c>
      <c r="R34" s="438"/>
      <c r="S34" s="438"/>
      <c r="T34" s="13" t="s">
        <v>1518</v>
      </c>
      <c r="U34" s="3" t="s">
        <v>1901</v>
      </c>
      <c r="V34" s="3"/>
      <c r="W34" s="3"/>
      <c r="X34" s="3"/>
      <c r="Y34" s="3"/>
      <c r="Z34" s="3"/>
      <c r="AA34" s="3"/>
      <c r="AB34" s="466" t="s">
        <v>2119</v>
      </c>
      <c r="AC34" s="466"/>
      <c r="AD34" s="466"/>
      <c r="AE34" s="466"/>
    </row>
    <row r="35" spans="1:31" x14ac:dyDescent="0.25">
      <c r="A35" s="472"/>
      <c r="B35" s="472"/>
      <c r="C35" t="s">
        <v>1720</v>
      </c>
      <c r="D35" s="116" t="s">
        <v>472</v>
      </c>
      <c r="E35" s="116"/>
      <c r="F35" s="116"/>
      <c r="G35" s="116"/>
      <c r="H35" s="116"/>
      <c r="I35" s="116"/>
      <c r="J35" s="199">
        <v>0</v>
      </c>
      <c r="K35" s="199">
        <v>0</v>
      </c>
      <c r="L35" s="199" t="s">
        <v>350</v>
      </c>
      <c r="M35" s="538" t="str">
        <f t="shared" si="4"/>
        <v>TIDAK DIALOKASIKAN</v>
      </c>
      <c r="N35" s="538"/>
      <c r="O35" s="538"/>
      <c r="P35" s="199" t="s">
        <v>1774</v>
      </c>
      <c r="Q35" s="538" t="str">
        <f t="shared" si="5"/>
        <v xml:space="preserve"> TIDAK DIAKTIFKAN</v>
      </c>
      <c r="R35" s="538"/>
      <c r="S35" s="538"/>
      <c r="T35" s="200"/>
      <c r="U35" s="116"/>
      <c r="V35" s="116"/>
      <c r="W35" s="116"/>
      <c r="X35" s="116"/>
      <c r="Y35" s="116"/>
      <c r="Z35" s="116"/>
      <c r="AA35" s="116"/>
      <c r="AB35" s="203"/>
      <c r="AC35" s="203"/>
      <c r="AD35" s="203"/>
      <c r="AE35" s="203"/>
    </row>
    <row r="36" spans="1:31" x14ac:dyDescent="0.25">
      <c r="A36" s="539" t="s">
        <v>1767</v>
      </c>
      <c r="B36" s="472"/>
      <c r="C36" t="s">
        <v>1721</v>
      </c>
      <c r="D36" t="s">
        <v>666</v>
      </c>
      <c r="J36" s="185">
        <v>0</v>
      </c>
      <c r="K36" s="185">
        <v>0</v>
      </c>
      <c r="L36" s="185" t="s">
        <v>350</v>
      </c>
      <c r="M36" s="438" t="str">
        <f t="shared" si="4"/>
        <v>TIDAK DIALOKASIKAN</v>
      </c>
      <c r="N36" s="438"/>
      <c r="O36" s="438"/>
      <c r="P36" s="185" t="s">
        <v>1774</v>
      </c>
      <c r="Q36" s="438" t="str">
        <f t="shared" si="5"/>
        <v xml:space="preserve"> TIDAK DIAKTIFKAN</v>
      </c>
      <c r="R36" s="438"/>
      <c r="S36" s="438"/>
      <c r="T36" s="13" t="s">
        <v>1582</v>
      </c>
      <c r="U36" s="3" t="s">
        <v>1892</v>
      </c>
      <c r="V36" s="3"/>
      <c r="W36" s="3"/>
      <c r="X36" s="3"/>
      <c r="Y36" s="3"/>
      <c r="Z36" s="3"/>
      <c r="AA36" s="3"/>
      <c r="AB36" s="466" t="s">
        <v>2119</v>
      </c>
      <c r="AC36" s="466"/>
      <c r="AD36" s="466"/>
      <c r="AE36" s="466"/>
    </row>
    <row r="37" spans="1:31" x14ac:dyDescent="0.25">
      <c r="A37" s="472"/>
      <c r="B37" s="472"/>
      <c r="C37" t="s">
        <v>1722</v>
      </c>
      <c r="D37" t="s">
        <v>667</v>
      </c>
      <c r="J37" s="185">
        <v>0</v>
      </c>
      <c r="K37" s="185">
        <v>0</v>
      </c>
      <c r="L37" s="185" t="s">
        <v>350</v>
      </c>
      <c r="M37" s="438" t="str">
        <f t="shared" si="4"/>
        <v>TIDAK DIALOKASIKAN</v>
      </c>
      <c r="N37" s="438"/>
      <c r="O37" s="438"/>
      <c r="P37" s="185" t="s">
        <v>1774</v>
      </c>
      <c r="Q37" s="438" t="str">
        <f t="shared" si="5"/>
        <v xml:space="preserve"> TIDAK DIAKTIFKAN</v>
      </c>
      <c r="R37" s="438"/>
      <c r="S37" s="438"/>
      <c r="T37" s="193" t="s">
        <v>1791</v>
      </c>
      <c r="U37" s="3" t="s">
        <v>1902</v>
      </c>
      <c r="V37" s="3"/>
      <c r="W37" s="3"/>
      <c r="X37" s="3"/>
      <c r="Y37" s="3"/>
      <c r="Z37" s="3"/>
      <c r="AA37" s="3"/>
      <c r="AB37" s="466" t="s">
        <v>2119</v>
      </c>
      <c r="AC37" s="466"/>
      <c r="AD37" s="466"/>
      <c r="AE37" s="466"/>
    </row>
    <row r="38" spans="1:31" x14ac:dyDescent="0.25">
      <c r="A38" s="472"/>
      <c r="B38" s="472"/>
      <c r="C38" t="s">
        <v>1723</v>
      </c>
      <c r="D38" t="s">
        <v>1724</v>
      </c>
      <c r="J38" s="185">
        <v>0</v>
      </c>
      <c r="K38" s="185">
        <v>0</v>
      </c>
      <c r="L38" s="185" t="s">
        <v>350</v>
      </c>
      <c r="M38" s="438" t="str">
        <f t="shared" si="4"/>
        <v>TIDAK DIALOKASIKAN</v>
      </c>
      <c r="N38" s="438"/>
      <c r="O38" s="438"/>
      <c r="P38" s="185" t="s">
        <v>1774</v>
      </c>
      <c r="Q38" s="438" t="str">
        <f t="shared" si="5"/>
        <v xml:space="preserve"> TIDAK DIAKTIFKAN</v>
      </c>
      <c r="R38" s="438"/>
      <c r="S38" s="438"/>
      <c r="T38" s="193" t="s">
        <v>1792</v>
      </c>
      <c r="U38" s="3" t="s">
        <v>1904</v>
      </c>
      <c r="V38" s="3"/>
      <c r="W38" s="3"/>
      <c r="X38" s="3"/>
      <c r="Y38" s="3"/>
      <c r="Z38" s="3"/>
      <c r="AA38" s="3"/>
      <c r="AB38" s="3"/>
      <c r="AC38" s="469" t="s">
        <v>2119</v>
      </c>
      <c r="AD38" s="469"/>
      <c r="AE38" s="469"/>
    </row>
    <row r="39" spans="1:31" x14ac:dyDescent="0.25">
      <c r="A39" s="472"/>
      <c r="B39" s="472"/>
      <c r="C39" t="s">
        <v>1725</v>
      </c>
      <c r="D39" t="s">
        <v>669</v>
      </c>
      <c r="J39" s="185">
        <v>0</v>
      </c>
      <c r="K39" s="185">
        <v>0</v>
      </c>
      <c r="L39" s="185" t="s">
        <v>350</v>
      </c>
      <c r="M39" s="438" t="str">
        <f t="shared" si="4"/>
        <v>TIDAK DIALOKASIKAN</v>
      </c>
      <c r="N39" s="438"/>
      <c r="O39" s="438"/>
      <c r="P39" s="185" t="s">
        <v>1774</v>
      </c>
      <c r="Q39" s="438" t="str">
        <f t="shared" si="5"/>
        <v xml:space="preserve"> TIDAK DIAKTIFKAN</v>
      </c>
      <c r="R39" s="438"/>
      <c r="S39" s="438"/>
      <c r="T39" s="193" t="s">
        <v>1578</v>
      </c>
      <c r="U39" s="3" t="s">
        <v>1903</v>
      </c>
      <c r="V39" s="3"/>
      <c r="W39" s="3"/>
      <c r="X39" s="3"/>
      <c r="Y39" s="3"/>
      <c r="Z39" s="3"/>
      <c r="AA39" s="3"/>
      <c r="AB39" s="466" t="s">
        <v>2119</v>
      </c>
      <c r="AC39" s="466"/>
      <c r="AD39" s="466"/>
      <c r="AE39" s="466"/>
    </row>
    <row r="40" spans="1:31" x14ac:dyDescent="0.25">
      <c r="A40" s="539" t="s">
        <v>1764</v>
      </c>
      <c r="B40" s="472"/>
      <c r="C40" t="s">
        <v>1726</v>
      </c>
      <c r="D40" t="s">
        <v>1727</v>
      </c>
      <c r="J40" s="185">
        <v>1</v>
      </c>
      <c r="K40" s="185">
        <v>1</v>
      </c>
      <c r="L40" s="185" t="s">
        <v>350</v>
      </c>
      <c r="M40" s="438" t="str">
        <f t="shared" si="4"/>
        <v>DIALOKASIKAN</v>
      </c>
      <c r="N40" s="438"/>
      <c r="O40" s="438"/>
      <c r="P40" s="185" t="s">
        <v>1774</v>
      </c>
      <c r="Q40" s="438" t="str">
        <f t="shared" si="5"/>
        <v>DIAKTIFKAN</v>
      </c>
      <c r="R40" s="438"/>
      <c r="S40" s="438"/>
      <c r="U40" s="196" t="s">
        <v>2127</v>
      </c>
    </row>
    <row r="41" spans="1:31" x14ac:dyDescent="0.25">
      <c r="A41" s="472"/>
      <c r="B41" s="472"/>
      <c r="C41" t="s">
        <v>1728</v>
      </c>
      <c r="D41" t="s">
        <v>1729</v>
      </c>
      <c r="J41" s="185">
        <v>1</v>
      </c>
      <c r="K41" s="185">
        <v>1</v>
      </c>
      <c r="L41" s="185" t="s">
        <v>350</v>
      </c>
      <c r="M41" s="438" t="str">
        <f t="shared" si="4"/>
        <v>DIALOKASIKAN</v>
      </c>
      <c r="N41" s="438"/>
      <c r="O41" s="438"/>
      <c r="P41" s="185" t="s">
        <v>1774</v>
      </c>
      <c r="Q41" s="438" t="str">
        <f t="shared" si="5"/>
        <v>DIAKTIFKAN</v>
      </c>
      <c r="R41" s="438"/>
      <c r="S41" s="438"/>
      <c r="U41" s="194" t="s">
        <v>1911</v>
      </c>
    </row>
    <row r="42" spans="1:31" x14ac:dyDescent="0.25">
      <c r="A42" s="472"/>
      <c r="B42" s="472"/>
      <c r="C42" t="s">
        <v>1730</v>
      </c>
      <c r="D42" t="s">
        <v>672</v>
      </c>
      <c r="J42" s="185">
        <v>1</v>
      </c>
      <c r="K42" s="185">
        <v>1</v>
      </c>
      <c r="L42" s="185" t="s">
        <v>350</v>
      </c>
      <c r="M42" s="438" t="str">
        <f t="shared" si="4"/>
        <v>DIALOKASIKAN</v>
      </c>
      <c r="N42" s="438"/>
      <c r="O42" s="438"/>
      <c r="P42" s="185" t="s">
        <v>1774</v>
      </c>
      <c r="Q42" s="438" t="str">
        <f t="shared" si="5"/>
        <v>DIAKTIFKAN</v>
      </c>
      <c r="R42" s="438"/>
      <c r="S42" s="438"/>
      <c r="U42" s="188">
        <v>11.14</v>
      </c>
    </row>
    <row r="43" spans="1:31" x14ac:dyDescent="0.25">
      <c r="A43" s="472"/>
      <c r="B43" s="472"/>
      <c r="C43" t="s">
        <v>1731</v>
      </c>
      <c r="D43" t="s">
        <v>673</v>
      </c>
      <c r="J43" s="185">
        <v>0</v>
      </c>
      <c r="K43" s="185">
        <v>0</v>
      </c>
      <c r="L43" s="185" t="s">
        <v>350</v>
      </c>
      <c r="M43" s="438" t="str">
        <f t="shared" si="4"/>
        <v>TIDAK DIALOKASIKAN</v>
      </c>
      <c r="N43" s="438"/>
      <c r="O43" s="438"/>
      <c r="P43" s="185" t="s">
        <v>1774</v>
      </c>
      <c r="Q43" s="438" t="str">
        <f t="shared" si="5"/>
        <v xml:space="preserve"> TIDAK DIAKTIFKAN</v>
      </c>
      <c r="R43" s="438"/>
      <c r="S43" s="438"/>
      <c r="U43" s="188">
        <v>11.14</v>
      </c>
    </row>
    <row r="44" spans="1:31" x14ac:dyDescent="0.25">
      <c r="A44" s="539" t="s">
        <v>1768</v>
      </c>
      <c r="B44" s="472"/>
      <c r="C44" t="s">
        <v>1732</v>
      </c>
      <c r="D44" t="s">
        <v>674</v>
      </c>
      <c r="J44" s="185">
        <v>1</v>
      </c>
      <c r="K44" s="185">
        <v>1</v>
      </c>
      <c r="L44" s="185" t="s">
        <v>350</v>
      </c>
      <c r="M44" s="438" t="str">
        <f t="shared" si="4"/>
        <v>DIALOKASIKAN</v>
      </c>
      <c r="N44" s="438"/>
      <c r="O44" s="438"/>
      <c r="P44" s="185" t="s">
        <v>1774</v>
      </c>
      <c r="Q44" s="438" t="str">
        <f t="shared" si="5"/>
        <v>DIAKTIFKAN</v>
      </c>
      <c r="R44" s="438"/>
      <c r="S44" s="438"/>
      <c r="U44" s="188">
        <v>11.14</v>
      </c>
    </row>
    <row r="45" spans="1:31" x14ac:dyDescent="0.25">
      <c r="A45" s="472"/>
      <c r="B45" s="472"/>
      <c r="C45" t="s">
        <v>1733</v>
      </c>
      <c r="D45" t="s">
        <v>675</v>
      </c>
      <c r="J45" s="185">
        <v>0</v>
      </c>
      <c r="K45" s="185">
        <v>0</v>
      </c>
      <c r="L45" s="185" t="s">
        <v>350</v>
      </c>
      <c r="M45" s="438" t="str">
        <f t="shared" si="4"/>
        <v>TIDAK DIALOKASIKAN</v>
      </c>
      <c r="N45" s="438"/>
      <c r="O45" s="438"/>
      <c r="P45" s="185" t="s">
        <v>1774</v>
      </c>
      <c r="Q45" s="438" t="str">
        <f t="shared" si="5"/>
        <v xml:space="preserve"> TIDAK DIAKTIFKAN</v>
      </c>
      <c r="R45" s="438"/>
      <c r="S45" s="438"/>
      <c r="T45" s="13" t="s">
        <v>1581</v>
      </c>
      <c r="U45" s="3" t="s">
        <v>1905</v>
      </c>
      <c r="V45" s="3"/>
      <c r="W45" s="3"/>
      <c r="X45" s="3"/>
      <c r="Y45" s="3"/>
      <c r="Z45" s="3"/>
      <c r="AA45" s="3"/>
      <c r="AB45" s="466" t="s">
        <v>2119</v>
      </c>
      <c r="AC45" s="466"/>
      <c r="AD45" s="466"/>
      <c r="AE45" s="466"/>
    </row>
    <row r="46" spans="1:31" x14ac:dyDescent="0.25">
      <c r="A46" s="472"/>
      <c r="B46" s="472"/>
      <c r="C46" t="s">
        <v>1734</v>
      </c>
      <c r="D46" t="s">
        <v>676</v>
      </c>
      <c r="J46" s="185">
        <v>0</v>
      </c>
      <c r="K46" s="185">
        <v>0</v>
      </c>
      <c r="L46" s="185" t="s">
        <v>350</v>
      </c>
      <c r="M46" s="438" t="str">
        <f t="shared" si="4"/>
        <v>TIDAK DIALOKASIKAN</v>
      </c>
      <c r="N46" s="438"/>
      <c r="O46" s="438"/>
      <c r="P46" s="185" t="s">
        <v>1774</v>
      </c>
      <c r="Q46" s="438" t="str">
        <f t="shared" si="5"/>
        <v xml:space="preserve"> TIDAK DIAKTIFKAN</v>
      </c>
      <c r="R46" s="438"/>
      <c r="S46" s="438"/>
      <c r="T46" s="193" t="s">
        <v>1518</v>
      </c>
      <c r="U46" s="3" t="s">
        <v>1906</v>
      </c>
      <c r="V46" s="3"/>
      <c r="W46" s="3"/>
      <c r="X46" s="3"/>
      <c r="Y46" s="3"/>
      <c r="Z46" s="3"/>
      <c r="AA46" s="3"/>
      <c r="AB46" s="466" t="s">
        <v>2119</v>
      </c>
      <c r="AC46" s="466"/>
      <c r="AD46" s="466"/>
      <c r="AE46" s="466"/>
    </row>
    <row r="47" spans="1:31" x14ac:dyDescent="0.25">
      <c r="A47" s="472"/>
      <c r="B47" s="472"/>
      <c r="C47" t="s">
        <v>1735</v>
      </c>
      <c r="D47" t="s">
        <v>677</v>
      </c>
      <c r="J47" s="185">
        <v>0</v>
      </c>
      <c r="K47" s="185">
        <v>0</v>
      </c>
      <c r="L47" s="185" t="s">
        <v>350</v>
      </c>
      <c r="M47" s="438" t="str">
        <f t="shared" si="4"/>
        <v>TIDAK DIALOKASIKAN</v>
      </c>
      <c r="N47" s="438"/>
      <c r="O47" s="438"/>
      <c r="P47" s="185" t="s">
        <v>1774</v>
      </c>
      <c r="Q47" s="438" t="str">
        <f t="shared" si="5"/>
        <v xml:space="preserve"> TIDAK DIAKTIFKAN</v>
      </c>
      <c r="R47" s="438"/>
      <c r="S47" s="438"/>
      <c r="T47" s="193" t="s">
        <v>1881</v>
      </c>
      <c r="U47" s="3" t="s">
        <v>1907</v>
      </c>
      <c r="V47" s="3"/>
      <c r="W47" s="3"/>
      <c r="X47" s="3"/>
      <c r="Y47" s="3"/>
      <c r="Z47" s="3"/>
      <c r="AA47" s="3"/>
      <c r="AB47" s="466" t="s">
        <v>2119</v>
      </c>
      <c r="AC47" s="466"/>
      <c r="AD47" s="466"/>
      <c r="AE47" s="466"/>
    </row>
    <row r="48" spans="1:31" x14ac:dyDescent="0.25">
      <c r="A48" s="539" t="s">
        <v>1769</v>
      </c>
      <c r="B48" s="472"/>
      <c r="C48" t="s">
        <v>1736</v>
      </c>
      <c r="D48" t="s">
        <v>678</v>
      </c>
      <c r="J48" s="185">
        <v>0</v>
      </c>
      <c r="K48" s="185">
        <v>0</v>
      </c>
      <c r="L48" s="185" t="s">
        <v>350</v>
      </c>
      <c r="M48" s="438" t="str">
        <f t="shared" si="4"/>
        <v>TIDAK DIALOKASIKAN</v>
      </c>
      <c r="N48" s="438"/>
      <c r="O48" s="438"/>
      <c r="P48" s="185" t="s">
        <v>1774</v>
      </c>
      <c r="Q48" s="438" t="str">
        <f t="shared" si="5"/>
        <v xml:space="preserve"> TIDAK DIAKTIFKAN</v>
      </c>
      <c r="R48" s="438"/>
      <c r="S48" s="438"/>
      <c r="T48" s="193" t="s">
        <v>1882</v>
      </c>
      <c r="U48" s="42" t="s">
        <v>1793</v>
      </c>
      <c r="V48" s="42"/>
      <c r="W48" s="42"/>
      <c r="X48" s="42"/>
      <c r="Y48" s="42"/>
      <c r="Z48" s="42"/>
      <c r="AA48" s="42"/>
      <c r="AB48" s="542" t="s">
        <v>2119</v>
      </c>
      <c r="AC48" s="542"/>
      <c r="AD48" s="542"/>
      <c r="AE48" s="542"/>
    </row>
    <row r="49" spans="1:31" x14ac:dyDescent="0.25">
      <c r="A49" s="472"/>
      <c r="B49" s="472"/>
      <c r="C49" t="s">
        <v>1737</v>
      </c>
      <c r="D49" t="s">
        <v>679</v>
      </c>
      <c r="J49" s="185">
        <v>0</v>
      </c>
      <c r="K49" s="185">
        <v>0</v>
      </c>
      <c r="L49" s="185" t="s">
        <v>350</v>
      </c>
      <c r="M49" s="438" t="str">
        <f t="shared" si="4"/>
        <v>TIDAK DIALOKASIKAN</v>
      </c>
      <c r="N49" s="438"/>
      <c r="O49" s="438"/>
      <c r="P49" s="185" t="s">
        <v>1774</v>
      </c>
      <c r="Q49" s="438" t="str">
        <f t="shared" si="5"/>
        <v xml:space="preserve"> TIDAK DIAKTIFKAN</v>
      </c>
      <c r="R49" s="438"/>
      <c r="S49" s="438"/>
      <c r="T49" s="193" t="s">
        <v>1883</v>
      </c>
      <c r="U49" s="42" t="s">
        <v>1794</v>
      </c>
      <c r="V49" s="42"/>
      <c r="W49" s="42"/>
      <c r="X49" s="42"/>
      <c r="Y49" s="42"/>
      <c r="Z49" s="42"/>
      <c r="AA49" s="42"/>
      <c r="AB49" s="542" t="s">
        <v>2119</v>
      </c>
      <c r="AC49" s="542"/>
      <c r="AD49" s="542"/>
      <c r="AE49" s="542"/>
    </row>
    <row r="50" spans="1:31" x14ac:dyDescent="0.25">
      <c r="A50" s="472"/>
      <c r="B50" s="472"/>
      <c r="C50" t="s">
        <v>1738</v>
      </c>
      <c r="D50" t="s">
        <v>680</v>
      </c>
      <c r="J50" s="185">
        <v>1</v>
      </c>
      <c r="K50" s="185">
        <v>1</v>
      </c>
      <c r="L50" s="185" t="s">
        <v>350</v>
      </c>
      <c r="M50" s="438" t="str">
        <f t="shared" si="4"/>
        <v>DIALOKASIKAN</v>
      </c>
      <c r="N50" s="438"/>
      <c r="O50" s="438"/>
      <c r="P50" s="185" t="s">
        <v>1774</v>
      </c>
      <c r="Q50" s="438" t="str">
        <f t="shared" si="5"/>
        <v>DIAKTIFKAN</v>
      </c>
      <c r="R50" s="438"/>
      <c r="S50" s="438"/>
      <c r="T50" s="193" t="s">
        <v>1515</v>
      </c>
      <c r="U50" s="97" t="s">
        <v>1884</v>
      </c>
      <c r="V50" s="97"/>
      <c r="W50" s="97"/>
      <c r="X50" s="97"/>
      <c r="Y50" s="97"/>
      <c r="Z50" s="97"/>
      <c r="AA50" s="97"/>
      <c r="AB50" s="488" t="s">
        <v>2119</v>
      </c>
      <c r="AC50" s="488"/>
      <c r="AD50" s="488"/>
      <c r="AE50" s="488"/>
    </row>
    <row r="51" spans="1:31" x14ac:dyDescent="0.25">
      <c r="A51" s="472"/>
      <c r="B51" s="472"/>
      <c r="C51" t="s">
        <v>1739</v>
      </c>
      <c r="D51" t="s">
        <v>681</v>
      </c>
      <c r="J51" s="185">
        <v>0</v>
      </c>
      <c r="K51" s="185">
        <v>0</v>
      </c>
      <c r="L51" s="185" t="s">
        <v>350</v>
      </c>
      <c r="M51" s="438" t="str">
        <f t="shared" si="4"/>
        <v>TIDAK DIALOKASIKAN</v>
      </c>
      <c r="N51" s="438"/>
      <c r="O51" s="438"/>
      <c r="P51" s="185" t="s">
        <v>1774</v>
      </c>
      <c r="Q51" s="438" t="str">
        <f t="shared" si="5"/>
        <v xml:space="preserve"> TIDAK DIAKTIFKAN</v>
      </c>
      <c r="R51" s="438"/>
      <c r="S51" s="438"/>
      <c r="T51" s="193" t="s">
        <v>1602</v>
      </c>
      <c r="U51" s="42" t="s">
        <v>1796</v>
      </c>
      <c r="V51" s="42"/>
      <c r="W51" s="42"/>
      <c r="X51" s="42"/>
      <c r="Y51" s="42"/>
      <c r="Z51" s="42"/>
      <c r="AA51" s="42"/>
      <c r="AB51" s="42"/>
      <c r="AC51" s="42"/>
      <c r="AD51" s="42"/>
      <c r="AE51" s="42"/>
    </row>
    <row r="52" spans="1:31" x14ac:dyDescent="0.25">
      <c r="A52" s="539" t="s">
        <v>1770</v>
      </c>
      <c r="B52" s="472"/>
      <c r="C52" t="s">
        <v>1740</v>
      </c>
      <c r="D52" t="s">
        <v>682</v>
      </c>
      <c r="J52" s="185">
        <v>0</v>
      </c>
      <c r="K52" s="185">
        <v>0</v>
      </c>
      <c r="L52" s="185" t="s">
        <v>350</v>
      </c>
      <c r="M52" s="438" t="str">
        <f t="shared" si="4"/>
        <v>TIDAK DIALOKASIKAN</v>
      </c>
      <c r="N52" s="438"/>
      <c r="O52" s="438"/>
      <c r="P52" s="185" t="s">
        <v>1774</v>
      </c>
      <c r="Q52" s="438" t="str">
        <f t="shared" si="5"/>
        <v xml:space="preserve"> TIDAK DIAKTIFKAN</v>
      </c>
      <c r="R52" s="438"/>
      <c r="S52" s="438"/>
      <c r="U52" s="188">
        <v>11.14</v>
      </c>
    </row>
    <row r="53" spans="1:31" x14ac:dyDescent="0.25">
      <c r="A53" s="472"/>
      <c r="B53" s="472"/>
      <c r="C53" t="s">
        <v>1741</v>
      </c>
      <c r="D53" t="s">
        <v>1742</v>
      </c>
      <c r="J53" s="185">
        <v>1</v>
      </c>
      <c r="K53" s="185">
        <v>1</v>
      </c>
      <c r="L53" s="185" t="s">
        <v>350</v>
      </c>
      <c r="M53" s="438" t="str">
        <f t="shared" si="4"/>
        <v>DIALOKASIKAN</v>
      </c>
      <c r="N53" s="438"/>
      <c r="O53" s="438"/>
      <c r="P53" s="185" t="s">
        <v>1774</v>
      </c>
      <c r="Q53" s="438" t="str">
        <f t="shared" si="5"/>
        <v>DIAKTIFKAN</v>
      </c>
      <c r="R53" s="438"/>
      <c r="S53" s="438"/>
      <c r="T53" s="195" t="s">
        <v>886</v>
      </c>
      <c r="U53" s="97" t="s">
        <v>1880</v>
      </c>
      <c r="V53" s="97"/>
      <c r="W53" s="97"/>
      <c r="X53" s="97"/>
      <c r="Y53" s="97"/>
      <c r="Z53" s="97"/>
      <c r="AA53" s="97"/>
      <c r="AB53" s="488" t="s">
        <v>2119</v>
      </c>
      <c r="AC53" s="488"/>
      <c r="AD53" s="488"/>
      <c r="AE53" s="488"/>
    </row>
    <row r="54" spans="1:31" x14ac:dyDescent="0.25">
      <c r="A54" s="472"/>
      <c r="B54" s="472"/>
      <c r="C54" t="s">
        <v>1743</v>
      </c>
      <c r="D54" t="s">
        <v>684</v>
      </c>
      <c r="J54" s="185">
        <v>0</v>
      </c>
      <c r="K54" s="185">
        <v>0</v>
      </c>
      <c r="L54" s="185" t="s">
        <v>350</v>
      </c>
      <c r="M54" s="438" t="str">
        <f t="shared" si="4"/>
        <v>TIDAK DIALOKASIKAN</v>
      </c>
      <c r="N54" s="438"/>
      <c r="O54" s="438"/>
      <c r="P54" s="185" t="s">
        <v>1774</v>
      </c>
      <c r="Q54" s="438" t="str">
        <f t="shared" si="5"/>
        <v xml:space="preserve"> TIDAK DIAKTIFKAN</v>
      </c>
      <c r="R54" s="438"/>
      <c r="S54" s="438"/>
      <c r="T54" s="189"/>
      <c r="U54" s="3" t="s">
        <v>1890</v>
      </c>
      <c r="V54" s="3"/>
      <c r="W54" s="3"/>
      <c r="X54" s="3"/>
      <c r="Y54" s="3"/>
      <c r="Z54" s="3"/>
      <c r="AA54" s="3"/>
      <c r="AB54" s="466" t="s">
        <v>2119</v>
      </c>
      <c r="AC54" s="466"/>
      <c r="AD54" s="466"/>
      <c r="AE54" s="466"/>
    </row>
    <row r="55" spans="1:31" x14ac:dyDescent="0.25">
      <c r="A55" s="472"/>
      <c r="B55" s="472"/>
      <c r="C55" t="s">
        <v>1744</v>
      </c>
      <c r="D55" t="s">
        <v>685</v>
      </c>
      <c r="J55" s="185">
        <v>0</v>
      </c>
      <c r="K55" s="185">
        <v>0</v>
      </c>
      <c r="L55" s="185" t="s">
        <v>350</v>
      </c>
      <c r="M55" s="438" t="str">
        <f t="shared" si="4"/>
        <v>TIDAK DIALOKASIKAN</v>
      </c>
      <c r="N55" s="438"/>
      <c r="O55" s="438"/>
      <c r="P55" s="185" t="s">
        <v>1774</v>
      </c>
      <c r="Q55" s="438" t="str">
        <f t="shared" si="5"/>
        <v xml:space="preserve"> TIDAK DIAKTIFKAN</v>
      </c>
      <c r="R55" s="438"/>
      <c r="S55" s="438"/>
      <c r="T55" s="195" t="s">
        <v>1537</v>
      </c>
      <c r="U55" s="42" t="s">
        <v>1784</v>
      </c>
      <c r="V55" s="42"/>
      <c r="W55" s="42"/>
      <c r="X55" s="42"/>
      <c r="Y55" s="42"/>
      <c r="Z55" s="42"/>
      <c r="AA55" s="42"/>
      <c r="AB55" s="542" t="s">
        <v>2119</v>
      </c>
      <c r="AC55" s="542"/>
      <c r="AD55" s="542"/>
      <c r="AE55" s="542"/>
    </row>
    <row r="56" spans="1:31" x14ac:dyDescent="0.25">
      <c r="A56" s="539" t="s">
        <v>1771</v>
      </c>
      <c r="B56" s="472"/>
      <c r="C56" t="s">
        <v>1745</v>
      </c>
      <c r="D56" t="s">
        <v>1746</v>
      </c>
      <c r="J56" s="185">
        <v>1</v>
      </c>
      <c r="K56" s="185">
        <v>1</v>
      </c>
      <c r="L56" s="185" t="s">
        <v>350</v>
      </c>
      <c r="M56" s="438" t="str">
        <f t="shared" si="4"/>
        <v>DIALOKASIKAN</v>
      </c>
      <c r="N56" s="438"/>
      <c r="O56" s="438"/>
      <c r="P56" s="185" t="s">
        <v>1774</v>
      </c>
      <c r="Q56" s="438" t="str">
        <f t="shared" si="5"/>
        <v>DIAKTIFKAN</v>
      </c>
      <c r="R56" s="438"/>
      <c r="S56" s="438"/>
      <c r="T56" s="189"/>
    </row>
    <row r="57" spans="1:31" x14ac:dyDescent="0.25">
      <c r="A57" s="472"/>
      <c r="B57" s="472"/>
      <c r="C57" t="s">
        <v>1747</v>
      </c>
      <c r="D57" t="s">
        <v>1748</v>
      </c>
      <c r="J57" s="185">
        <v>1</v>
      </c>
      <c r="K57" s="185">
        <v>1</v>
      </c>
      <c r="L57" s="185" t="s">
        <v>350</v>
      </c>
      <c r="M57" s="438" t="str">
        <f t="shared" si="4"/>
        <v>DIALOKASIKAN</v>
      </c>
      <c r="N57" s="438"/>
      <c r="O57" s="438"/>
      <c r="P57" s="185" t="s">
        <v>1774</v>
      </c>
      <c r="Q57" s="438" t="str">
        <f t="shared" si="5"/>
        <v>DIAKTIFKAN</v>
      </c>
      <c r="R57" s="438"/>
      <c r="S57" s="438"/>
    </row>
    <row r="58" spans="1:31" x14ac:dyDescent="0.25">
      <c r="A58" s="472"/>
      <c r="B58" s="472"/>
      <c r="C58" t="s">
        <v>1763</v>
      </c>
      <c r="D58" t="s">
        <v>1749</v>
      </c>
      <c r="J58" s="185">
        <v>1</v>
      </c>
      <c r="K58" s="185">
        <v>1</v>
      </c>
      <c r="L58" s="185" t="s">
        <v>350</v>
      </c>
      <c r="M58" s="438" t="str">
        <f t="shared" si="4"/>
        <v>DIALOKASIKAN</v>
      </c>
      <c r="N58" s="438"/>
      <c r="O58" s="438"/>
      <c r="P58" s="185" t="s">
        <v>1774</v>
      </c>
      <c r="Q58" s="438" t="str">
        <f t="shared" si="5"/>
        <v>DIAKTIFKAN</v>
      </c>
      <c r="R58" s="438"/>
      <c r="S58" s="438"/>
      <c r="T58" s="195" t="s">
        <v>1577</v>
      </c>
      <c r="U58" s="97" t="s">
        <v>1798</v>
      </c>
      <c r="V58" s="97"/>
      <c r="W58" s="97"/>
      <c r="X58" s="97"/>
      <c r="Y58" s="97"/>
      <c r="Z58" s="97"/>
      <c r="AA58" s="97"/>
      <c r="AB58" s="488" t="s">
        <v>2119</v>
      </c>
      <c r="AC58" s="488"/>
      <c r="AD58" s="488"/>
      <c r="AE58" s="488"/>
    </row>
    <row r="59" spans="1:31" x14ac:dyDescent="0.25">
      <c r="A59" s="472"/>
      <c r="B59" s="472"/>
      <c r="C59" t="s">
        <v>1750</v>
      </c>
      <c r="D59" t="s">
        <v>82</v>
      </c>
      <c r="J59" s="185">
        <v>1</v>
      </c>
      <c r="K59" s="185">
        <v>1</v>
      </c>
      <c r="L59" s="185" t="s">
        <v>350</v>
      </c>
      <c r="M59" s="438" t="str">
        <f t="shared" si="4"/>
        <v>DIALOKASIKAN</v>
      </c>
      <c r="N59" s="438"/>
      <c r="O59" s="438"/>
      <c r="P59" s="185" t="s">
        <v>1774</v>
      </c>
      <c r="Q59" s="438" t="str">
        <f t="shared" si="5"/>
        <v>DIAKTIFKAN</v>
      </c>
      <c r="R59" s="438"/>
      <c r="S59" s="438"/>
      <c r="T59" s="195" t="s">
        <v>891</v>
      </c>
      <c r="U59" s="97" t="s">
        <v>1797</v>
      </c>
      <c r="V59" s="97"/>
      <c r="W59" s="97"/>
      <c r="X59" s="97"/>
      <c r="Y59" s="97"/>
      <c r="Z59" s="97"/>
      <c r="AA59" s="97"/>
      <c r="AB59" s="488" t="s">
        <v>2119</v>
      </c>
      <c r="AC59" s="488"/>
      <c r="AD59" s="488"/>
      <c r="AE59" s="488"/>
    </row>
    <row r="60" spans="1:31" x14ac:dyDescent="0.25">
      <c r="A60" s="438"/>
      <c r="B60" s="438"/>
      <c r="C60" t="s">
        <v>1751</v>
      </c>
      <c r="D60" t="s">
        <v>1752</v>
      </c>
    </row>
    <row r="61" spans="1:31" x14ac:dyDescent="0.25">
      <c r="A61" s="438"/>
      <c r="B61" s="438"/>
      <c r="C61" t="s">
        <v>1753</v>
      </c>
      <c r="D61" t="s">
        <v>1754</v>
      </c>
    </row>
    <row r="62" spans="1:31" x14ac:dyDescent="0.25">
      <c r="A62" s="438"/>
      <c r="B62" s="438"/>
      <c r="C62" t="s">
        <v>1755</v>
      </c>
      <c r="D62" t="s">
        <v>1756</v>
      </c>
    </row>
    <row r="63" spans="1:31" x14ac:dyDescent="0.25">
      <c r="A63" s="438"/>
      <c r="B63" s="438"/>
      <c r="C63" t="s">
        <v>1757</v>
      </c>
      <c r="D63" t="s">
        <v>1758</v>
      </c>
    </row>
    <row r="64" spans="1:31" x14ac:dyDescent="0.25">
      <c r="C64" t="s">
        <v>1759</v>
      </c>
      <c r="D64" t="s">
        <v>1760</v>
      </c>
    </row>
    <row r="65" spans="3:4" x14ac:dyDescent="0.25">
      <c r="C65" t="s">
        <v>1761</v>
      </c>
      <c r="D65" t="s">
        <v>1762</v>
      </c>
    </row>
  </sheetData>
  <mergeCells count="143">
    <mergeCell ref="AB58:AE58"/>
    <mergeCell ref="AB24:AE24"/>
    <mergeCell ref="AB59:AE59"/>
    <mergeCell ref="AB30:AE30"/>
    <mergeCell ref="AB31:AE31"/>
    <mergeCell ref="AB32:AE32"/>
    <mergeCell ref="AB33:AE33"/>
    <mergeCell ref="AB34:AE34"/>
    <mergeCell ref="AB36:AE36"/>
    <mergeCell ref="AB37:AE37"/>
    <mergeCell ref="AB39:AE39"/>
    <mergeCell ref="AC38:AE38"/>
    <mergeCell ref="AB45:AE45"/>
    <mergeCell ref="AB46:AE46"/>
    <mergeCell ref="AB47:AE47"/>
    <mergeCell ref="AB54:AE54"/>
    <mergeCell ref="AB48:AE48"/>
    <mergeCell ref="AB49:AE49"/>
    <mergeCell ref="AB55:AE55"/>
    <mergeCell ref="M16:O16"/>
    <mergeCell ref="AB26:AE26"/>
    <mergeCell ref="AB27:AE27"/>
    <mergeCell ref="AB29:AE29"/>
    <mergeCell ref="AB22:AE22"/>
    <mergeCell ref="AB21:AE21"/>
    <mergeCell ref="AB28:AE28"/>
    <mergeCell ref="AB50:AE50"/>
    <mergeCell ref="AB53:AE53"/>
    <mergeCell ref="Q31:S31"/>
    <mergeCell ref="Q25:S25"/>
    <mergeCell ref="Q26:S26"/>
    <mergeCell ref="Q27:S27"/>
    <mergeCell ref="Q28:S28"/>
    <mergeCell ref="Q29:S29"/>
    <mergeCell ref="Q30:S30"/>
    <mergeCell ref="M26:O26"/>
    <mergeCell ref="M27:O27"/>
    <mergeCell ref="M18:O18"/>
    <mergeCell ref="M19:O19"/>
    <mergeCell ref="M20:O20"/>
    <mergeCell ref="M21:O21"/>
    <mergeCell ref="M22:O22"/>
    <mergeCell ref="M23:O23"/>
    <mergeCell ref="R11:AA11"/>
    <mergeCell ref="R10:AA10"/>
    <mergeCell ref="R9:AA9"/>
    <mergeCell ref="L1:M8"/>
    <mergeCell ref="L9:M10"/>
    <mergeCell ref="AB9:AC12"/>
    <mergeCell ref="U15:AA15"/>
    <mergeCell ref="AB25:AE25"/>
    <mergeCell ref="AB15:AE15"/>
    <mergeCell ref="AB18:AE18"/>
    <mergeCell ref="AB17:AE17"/>
    <mergeCell ref="AB19:AE19"/>
    <mergeCell ref="M24:O24"/>
    <mergeCell ref="M25:O25"/>
    <mergeCell ref="Q16:S16"/>
    <mergeCell ref="Q17:S17"/>
    <mergeCell ref="Q18:S18"/>
    <mergeCell ref="Q19:S19"/>
    <mergeCell ref="Q20:S20"/>
    <mergeCell ref="Q21:S21"/>
    <mergeCell ref="R12:AA12"/>
    <mergeCell ref="Q22:S22"/>
    <mergeCell ref="Q23:S23"/>
    <mergeCell ref="Q24:S24"/>
    <mergeCell ref="M28:O28"/>
    <mergeCell ref="M55:O55"/>
    <mergeCell ref="M30:O30"/>
    <mergeCell ref="M31:O31"/>
    <mergeCell ref="M56:O56"/>
    <mergeCell ref="M57:O57"/>
    <mergeCell ref="M58:O58"/>
    <mergeCell ref="M59:O59"/>
    <mergeCell ref="M53:O53"/>
    <mergeCell ref="M54:O54"/>
    <mergeCell ref="M29:O29"/>
    <mergeCell ref="M39:O39"/>
    <mergeCell ref="M40:O40"/>
    <mergeCell ref="M41:O41"/>
    <mergeCell ref="M42:O42"/>
    <mergeCell ref="M52:O52"/>
    <mergeCell ref="B12:C12"/>
    <mergeCell ref="A16:B19"/>
    <mergeCell ref="A20:B23"/>
    <mergeCell ref="A24:B27"/>
    <mergeCell ref="A28:B31"/>
    <mergeCell ref="A56:B59"/>
    <mergeCell ref="A32:B35"/>
    <mergeCell ref="A36:B39"/>
    <mergeCell ref="A40:B43"/>
    <mergeCell ref="A44:B47"/>
    <mergeCell ref="A48:B51"/>
    <mergeCell ref="A52:B55"/>
    <mergeCell ref="M17:O17"/>
    <mergeCell ref="Q32:S32"/>
    <mergeCell ref="Q33:S33"/>
    <mergeCell ref="Q34:S34"/>
    <mergeCell ref="Q35:S35"/>
    <mergeCell ref="Q36:S36"/>
    <mergeCell ref="M49:O49"/>
    <mergeCell ref="M50:O50"/>
    <mergeCell ref="M51:O51"/>
    <mergeCell ref="M43:O43"/>
    <mergeCell ref="M44:O44"/>
    <mergeCell ref="M45:O45"/>
    <mergeCell ref="M46:O46"/>
    <mergeCell ref="M47:O47"/>
    <mergeCell ref="M48:O48"/>
    <mergeCell ref="M37:O37"/>
    <mergeCell ref="M38:O38"/>
    <mergeCell ref="M35:O35"/>
    <mergeCell ref="M36:O36"/>
    <mergeCell ref="Q41:S41"/>
    <mergeCell ref="Q42:S42"/>
    <mergeCell ref="M32:O32"/>
    <mergeCell ref="M33:O33"/>
    <mergeCell ref="M34:O34"/>
    <mergeCell ref="A60:B63"/>
    <mergeCell ref="Q55:S55"/>
    <mergeCell ref="Q56:S56"/>
    <mergeCell ref="Q57:S57"/>
    <mergeCell ref="Q58:S58"/>
    <mergeCell ref="Q59:S59"/>
    <mergeCell ref="M14:O15"/>
    <mergeCell ref="Q14:S15"/>
    <mergeCell ref="Q49:S49"/>
    <mergeCell ref="Q50:S50"/>
    <mergeCell ref="Q51:S51"/>
    <mergeCell ref="Q52:S52"/>
    <mergeCell ref="Q53:S53"/>
    <mergeCell ref="Q54:S54"/>
    <mergeCell ref="Q43:S43"/>
    <mergeCell ref="Q44:S44"/>
    <mergeCell ref="Q45:S45"/>
    <mergeCell ref="Q46:S46"/>
    <mergeCell ref="Q47:S47"/>
    <mergeCell ref="Q48:S48"/>
    <mergeCell ref="Q37:S37"/>
    <mergeCell ref="Q38:S38"/>
    <mergeCell ref="Q39:S39"/>
    <mergeCell ref="Q40:S40"/>
  </mergeCells>
  <pageMargins left="0.7" right="0.7" top="0.75" bottom="0.75" header="0.3" footer="0.3"/>
  <pageSetup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dimension ref="B1:J63"/>
  <sheetViews>
    <sheetView zoomScale="60" zoomScaleNormal="60" workbookViewId="0">
      <selection activeCell="T24" sqref="T24"/>
    </sheetView>
  </sheetViews>
  <sheetFormatPr defaultRowHeight="15" x14ac:dyDescent="0.25"/>
  <cols>
    <col min="4" max="4" width="35.7109375" customWidth="1"/>
  </cols>
  <sheetData>
    <row r="1" spans="2:10" x14ac:dyDescent="0.25">
      <c r="B1" t="s">
        <v>1873</v>
      </c>
    </row>
    <row r="2" spans="2:10" x14ac:dyDescent="0.25">
      <c r="C2" s="189" t="s">
        <v>1455</v>
      </c>
      <c r="D2" t="s">
        <v>1874</v>
      </c>
      <c r="H2" t="s">
        <v>1815</v>
      </c>
    </row>
    <row r="3" spans="2:10" x14ac:dyDescent="0.25">
      <c r="C3" s="189" t="s">
        <v>1455</v>
      </c>
      <c r="D3" t="s">
        <v>1875</v>
      </c>
      <c r="H3" t="s">
        <v>1815</v>
      </c>
    </row>
    <row r="4" spans="2:10" x14ac:dyDescent="0.25">
      <c r="C4" s="189" t="s">
        <v>1455</v>
      </c>
      <c r="D4" t="s">
        <v>1876</v>
      </c>
      <c r="H4" t="s">
        <v>1815</v>
      </c>
    </row>
    <row r="5" spans="2:10" x14ac:dyDescent="0.25">
      <c r="B5" t="s">
        <v>1813</v>
      </c>
      <c r="H5" t="s">
        <v>1815</v>
      </c>
    </row>
    <row r="6" spans="2:10" x14ac:dyDescent="0.25">
      <c r="C6" s="189" t="s">
        <v>1455</v>
      </c>
      <c r="D6" t="s">
        <v>1814</v>
      </c>
      <c r="H6" t="s">
        <v>1815</v>
      </c>
    </row>
    <row r="7" spans="2:10" x14ac:dyDescent="0.25">
      <c r="C7" s="189" t="s">
        <v>1455</v>
      </c>
      <c r="D7" t="s">
        <v>1816</v>
      </c>
      <c r="H7" t="s">
        <v>1815</v>
      </c>
    </row>
    <row r="8" spans="2:10" x14ac:dyDescent="0.25">
      <c r="C8" s="189" t="s">
        <v>1455</v>
      </c>
      <c r="D8" t="s">
        <v>1817</v>
      </c>
      <c r="H8" t="s">
        <v>1815</v>
      </c>
    </row>
    <row r="9" spans="2:10" x14ac:dyDescent="0.25">
      <c r="C9" s="189" t="s">
        <v>59</v>
      </c>
      <c r="D9" t="s">
        <v>1818</v>
      </c>
      <c r="H9" t="s">
        <v>1815</v>
      </c>
    </row>
    <row r="10" spans="2:10" x14ac:dyDescent="0.25">
      <c r="C10" s="189" t="s">
        <v>1455</v>
      </c>
      <c r="D10" t="s">
        <v>1819</v>
      </c>
      <c r="H10" t="s">
        <v>1815</v>
      </c>
    </row>
    <row r="11" spans="2:10" x14ac:dyDescent="0.25">
      <c r="C11" s="189" t="s">
        <v>1455</v>
      </c>
      <c r="D11" t="s">
        <v>1820</v>
      </c>
      <c r="H11" t="s">
        <v>1815</v>
      </c>
      <c r="I11" s="189" t="s">
        <v>350</v>
      </c>
      <c r="J11" t="s">
        <v>1879</v>
      </c>
    </row>
    <row r="12" spans="2:10" x14ac:dyDescent="0.25">
      <c r="C12" s="189" t="s">
        <v>1455</v>
      </c>
      <c r="D12" t="s">
        <v>1821</v>
      </c>
      <c r="I12" s="189"/>
    </row>
    <row r="13" spans="2:10" x14ac:dyDescent="0.25">
      <c r="C13" s="189" t="s">
        <v>1455</v>
      </c>
      <c r="D13" t="s">
        <v>1822</v>
      </c>
      <c r="I13" s="189"/>
    </row>
    <row r="14" spans="2:10" x14ac:dyDescent="0.25">
      <c r="B14" s="191" t="s">
        <v>1823</v>
      </c>
      <c r="I14" s="189"/>
    </row>
    <row r="15" spans="2:10" x14ac:dyDescent="0.25">
      <c r="C15" s="189" t="s">
        <v>1455</v>
      </c>
      <c r="D15" t="s">
        <v>1824</v>
      </c>
      <c r="H15" t="s">
        <v>1825</v>
      </c>
      <c r="I15" s="189" t="s">
        <v>350</v>
      </c>
      <c r="J15" s="5" t="s">
        <v>1877</v>
      </c>
    </row>
    <row r="16" spans="2:10" x14ac:dyDescent="0.25">
      <c r="C16" s="189" t="s">
        <v>1455</v>
      </c>
      <c r="D16" t="s">
        <v>1826</v>
      </c>
      <c r="H16" t="s">
        <v>1825</v>
      </c>
      <c r="I16" s="189"/>
    </row>
    <row r="17" spans="2:10" x14ac:dyDescent="0.25">
      <c r="C17" s="189" t="s">
        <v>1455</v>
      </c>
      <c r="D17" t="s">
        <v>1827</v>
      </c>
      <c r="H17" t="s">
        <v>1825</v>
      </c>
      <c r="I17" s="189"/>
    </row>
    <row r="18" spans="2:10" x14ac:dyDescent="0.25">
      <c r="C18" s="189" t="s">
        <v>1455</v>
      </c>
      <c r="D18" t="s">
        <v>1828</v>
      </c>
      <c r="H18" t="s">
        <v>1825</v>
      </c>
      <c r="I18" s="189"/>
    </row>
    <row r="19" spans="2:10" x14ac:dyDescent="0.25">
      <c r="C19" s="189" t="s">
        <v>1455</v>
      </c>
      <c r="D19" t="s">
        <v>1829</v>
      </c>
      <c r="H19" t="s">
        <v>1825</v>
      </c>
      <c r="I19" s="189"/>
    </row>
    <row r="20" spans="2:10" x14ac:dyDescent="0.25">
      <c r="B20" s="191" t="s">
        <v>1830</v>
      </c>
      <c r="I20" s="189"/>
    </row>
    <row r="21" spans="2:10" x14ac:dyDescent="0.25">
      <c r="C21" s="189" t="s">
        <v>1455</v>
      </c>
      <c r="D21" t="s">
        <v>1831</v>
      </c>
      <c r="H21" t="s">
        <v>1832</v>
      </c>
      <c r="I21" s="189" t="s">
        <v>350</v>
      </c>
      <c r="J21" s="5" t="s">
        <v>1878</v>
      </c>
    </row>
    <row r="22" spans="2:10" x14ac:dyDescent="0.25">
      <c r="C22" s="189" t="s">
        <v>1455</v>
      </c>
      <c r="D22" t="s">
        <v>1833</v>
      </c>
      <c r="H22" t="s">
        <v>1832</v>
      </c>
    </row>
    <row r="23" spans="2:10" x14ac:dyDescent="0.25">
      <c r="C23" s="189" t="s">
        <v>1455</v>
      </c>
      <c r="D23" t="s">
        <v>1834</v>
      </c>
      <c r="H23" t="s">
        <v>1832</v>
      </c>
    </row>
    <row r="24" spans="2:10" x14ac:dyDescent="0.25">
      <c r="C24" s="189" t="s">
        <v>1455</v>
      </c>
      <c r="D24" t="s">
        <v>1835</v>
      </c>
      <c r="H24" t="s">
        <v>1832</v>
      </c>
    </row>
    <row r="25" spans="2:10" x14ac:dyDescent="0.25">
      <c r="C25" s="189" t="s">
        <v>1455</v>
      </c>
      <c r="D25" t="s">
        <v>1836</v>
      </c>
      <c r="H25" t="s">
        <v>1832</v>
      </c>
    </row>
    <row r="26" spans="2:10" x14ac:dyDescent="0.25">
      <c r="C26" s="189" t="s">
        <v>59</v>
      </c>
      <c r="D26" t="s">
        <v>1837</v>
      </c>
      <c r="H26" t="s">
        <v>1838</v>
      </c>
    </row>
    <row r="27" spans="2:10" x14ac:dyDescent="0.25">
      <c r="C27" s="189" t="s">
        <v>59</v>
      </c>
      <c r="D27" t="s">
        <v>1839</v>
      </c>
      <c r="H27" t="s">
        <v>1832</v>
      </c>
    </row>
    <row r="28" spans="2:10" x14ac:dyDescent="0.25">
      <c r="C28" s="189" t="s">
        <v>59</v>
      </c>
      <c r="D28" t="s">
        <v>1840</v>
      </c>
      <c r="H28" t="s">
        <v>1832</v>
      </c>
    </row>
    <row r="29" spans="2:10" x14ac:dyDescent="0.25">
      <c r="C29" s="189" t="s">
        <v>1455</v>
      </c>
      <c r="D29" t="s">
        <v>1841</v>
      </c>
      <c r="H29" t="s">
        <v>1832</v>
      </c>
    </row>
    <row r="30" spans="2:10" x14ac:dyDescent="0.25">
      <c r="C30" s="189" t="s">
        <v>1455</v>
      </c>
      <c r="D30" t="s">
        <v>1842</v>
      </c>
      <c r="H30" t="s">
        <v>1832</v>
      </c>
    </row>
    <row r="31" spans="2:10" x14ac:dyDescent="0.25">
      <c r="C31" s="189" t="s">
        <v>1455</v>
      </c>
      <c r="D31" t="s">
        <v>1843</v>
      </c>
      <c r="H31" t="s">
        <v>1832</v>
      </c>
    </row>
    <row r="32" spans="2:10" x14ac:dyDescent="0.25">
      <c r="B32" s="191" t="s">
        <v>1844</v>
      </c>
    </row>
    <row r="33" spans="3:8" x14ac:dyDescent="0.25">
      <c r="C33" s="189" t="s">
        <v>1455</v>
      </c>
      <c r="D33" t="s">
        <v>1845</v>
      </c>
      <c r="H33" t="s">
        <v>1846</v>
      </c>
    </row>
    <row r="34" spans="3:8" x14ac:dyDescent="0.25">
      <c r="C34" s="189" t="s">
        <v>1455</v>
      </c>
      <c r="D34" t="s">
        <v>1847</v>
      </c>
      <c r="H34" t="s">
        <v>1825</v>
      </c>
    </row>
    <row r="35" spans="3:8" x14ac:dyDescent="0.25">
      <c r="C35" s="189" t="s">
        <v>1455</v>
      </c>
      <c r="D35" t="s">
        <v>1697</v>
      </c>
      <c r="H35" t="s">
        <v>1825</v>
      </c>
    </row>
    <row r="36" spans="3:8" x14ac:dyDescent="0.25">
      <c r="C36" s="189" t="s">
        <v>1455</v>
      </c>
      <c r="D36" t="s">
        <v>1699</v>
      </c>
      <c r="H36" t="s">
        <v>1825</v>
      </c>
    </row>
    <row r="37" spans="3:8" x14ac:dyDescent="0.25">
      <c r="C37" s="189" t="s">
        <v>1455</v>
      </c>
      <c r="D37" t="s">
        <v>1848</v>
      </c>
      <c r="H37" t="s">
        <v>1825</v>
      </c>
    </row>
    <row r="38" spans="3:8" x14ac:dyDescent="0.25">
      <c r="C38" s="189" t="s">
        <v>1455</v>
      </c>
      <c r="D38" t="s">
        <v>1752</v>
      </c>
      <c r="H38" t="s">
        <v>1825</v>
      </c>
    </row>
    <row r="39" spans="3:8" x14ac:dyDescent="0.25">
      <c r="C39" s="189" t="s">
        <v>1455</v>
      </c>
      <c r="D39" t="s">
        <v>1749</v>
      </c>
      <c r="H39" t="s">
        <v>1825</v>
      </c>
    </row>
    <row r="40" spans="3:8" x14ac:dyDescent="0.25">
      <c r="C40" s="189" t="s">
        <v>1455</v>
      </c>
      <c r="D40" t="s">
        <v>82</v>
      </c>
      <c r="H40" t="s">
        <v>1825</v>
      </c>
    </row>
    <row r="41" spans="3:8" x14ac:dyDescent="0.25">
      <c r="C41" s="189" t="s">
        <v>1455</v>
      </c>
      <c r="D41" t="s">
        <v>1849</v>
      </c>
      <c r="H41" t="s">
        <v>1832</v>
      </c>
    </row>
    <row r="42" spans="3:8" x14ac:dyDescent="0.25">
      <c r="C42" s="189" t="s">
        <v>1455</v>
      </c>
      <c r="D42" t="s">
        <v>1850</v>
      </c>
      <c r="H42" t="s">
        <v>1832</v>
      </c>
    </row>
    <row r="43" spans="3:8" x14ac:dyDescent="0.25">
      <c r="C43" s="189" t="s">
        <v>1455</v>
      </c>
      <c r="D43" t="s">
        <v>1851</v>
      </c>
      <c r="H43" t="s">
        <v>1825</v>
      </c>
    </row>
    <row r="44" spans="3:8" x14ac:dyDescent="0.25">
      <c r="C44" s="189" t="s">
        <v>1455</v>
      </c>
      <c r="D44" t="s">
        <v>1852</v>
      </c>
      <c r="H44" t="s">
        <v>1846</v>
      </c>
    </row>
    <row r="45" spans="3:8" x14ac:dyDescent="0.25">
      <c r="C45" s="189" t="s">
        <v>1455</v>
      </c>
      <c r="D45" t="s">
        <v>1853</v>
      </c>
      <c r="H45" t="s">
        <v>1854</v>
      </c>
    </row>
    <row r="46" spans="3:8" x14ac:dyDescent="0.25">
      <c r="C46" s="189" t="s">
        <v>1455</v>
      </c>
      <c r="D46" t="s">
        <v>1855</v>
      </c>
      <c r="H46" t="s">
        <v>1815</v>
      </c>
    </row>
    <row r="47" spans="3:8" x14ac:dyDescent="0.25">
      <c r="C47" s="189" t="s">
        <v>1455</v>
      </c>
      <c r="D47" t="s">
        <v>1856</v>
      </c>
      <c r="H47" t="s">
        <v>1846</v>
      </c>
    </row>
    <row r="48" spans="3:8" x14ac:dyDescent="0.25">
      <c r="C48" s="189" t="s">
        <v>1455</v>
      </c>
      <c r="D48" t="s">
        <v>1857</v>
      </c>
      <c r="H48" t="s">
        <v>1846</v>
      </c>
    </row>
    <row r="49" spans="2:8" x14ac:dyDescent="0.25">
      <c r="C49" s="189" t="s">
        <v>1455</v>
      </c>
      <c r="D49" t="s">
        <v>1858</v>
      </c>
      <c r="H49" t="s">
        <v>1846</v>
      </c>
    </row>
    <row r="50" spans="2:8" x14ac:dyDescent="0.25">
      <c r="C50" s="189" t="s">
        <v>1455</v>
      </c>
      <c r="D50" t="s">
        <v>1859</v>
      </c>
      <c r="H50" t="s">
        <v>1815</v>
      </c>
    </row>
    <row r="51" spans="2:8" x14ac:dyDescent="0.25">
      <c r="C51" s="189" t="s">
        <v>1455</v>
      </c>
      <c r="D51" t="s">
        <v>1860</v>
      </c>
      <c r="H51" t="s">
        <v>1825</v>
      </c>
    </row>
    <row r="52" spans="2:8" x14ac:dyDescent="0.25">
      <c r="C52" s="189" t="s">
        <v>1455</v>
      </c>
      <c r="D52" t="s">
        <v>1861</v>
      </c>
      <c r="H52" t="s">
        <v>1815</v>
      </c>
    </row>
    <row r="53" spans="2:8" x14ac:dyDescent="0.25">
      <c r="B53" s="191" t="s">
        <v>1862</v>
      </c>
    </row>
    <row r="54" spans="2:8" x14ac:dyDescent="0.25">
      <c r="C54" s="189" t="s">
        <v>1455</v>
      </c>
      <c r="D54" t="s">
        <v>1863</v>
      </c>
      <c r="H54" t="s">
        <v>1832</v>
      </c>
    </row>
    <row r="55" spans="2:8" x14ac:dyDescent="0.25">
      <c r="C55" s="189" t="s">
        <v>1455</v>
      </c>
      <c r="D55" t="s">
        <v>1864</v>
      </c>
      <c r="H55" t="s">
        <v>1832</v>
      </c>
    </row>
    <row r="56" spans="2:8" x14ac:dyDescent="0.25">
      <c r="C56" s="189" t="s">
        <v>1455</v>
      </c>
      <c r="D56" t="s">
        <v>672</v>
      </c>
      <c r="H56" t="s">
        <v>1825</v>
      </c>
    </row>
    <row r="57" spans="2:8" x14ac:dyDescent="0.25">
      <c r="C57" s="189" t="s">
        <v>1455</v>
      </c>
      <c r="D57" t="s">
        <v>1865</v>
      </c>
      <c r="H57" t="s">
        <v>1866</v>
      </c>
    </row>
    <row r="58" spans="2:8" x14ac:dyDescent="0.25">
      <c r="C58" s="189" t="s">
        <v>1455</v>
      </c>
      <c r="D58" t="s">
        <v>674</v>
      </c>
      <c r="H58" t="s">
        <v>1866</v>
      </c>
    </row>
    <row r="59" spans="2:8" x14ac:dyDescent="0.25">
      <c r="C59" s="189" t="s">
        <v>1455</v>
      </c>
      <c r="D59" t="s">
        <v>1867</v>
      </c>
      <c r="H59" t="s">
        <v>1866</v>
      </c>
    </row>
    <row r="60" spans="2:8" x14ac:dyDescent="0.25">
      <c r="C60" s="189" t="s">
        <v>1455</v>
      </c>
      <c r="D60" t="s">
        <v>1868</v>
      </c>
      <c r="H60" t="s">
        <v>1846</v>
      </c>
    </row>
    <row r="61" spans="2:8" x14ac:dyDescent="0.25">
      <c r="B61" s="191" t="s">
        <v>1869</v>
      </c>
    </row>
    <row r="62" spans="2:8" x14ac:dyDescent="0.25">
      <c r="C62" s="189" t="s">
        <v>59</v>
      </c>
      <c r="D62" t="s">
        <v>1870</v>
      </c>
      <c r="H62" t="s">
        <v>1815</v>
      </c>
    </row>
    <row r="63" spans="2:8" x14ac:dyDescent="0.25">
      <c r="C63" s="189" t="s">
        <v>59</v>
      </c>
      <c r="D63" t="s">
        <v>1871</v>
      </c>
      <c r="H63" t="s">
        <v>1872</v>
      </c>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dimension ref="C2:D59"/>
  <sheetViews>
    <sheetView topLeftCell="B1" zoomScale="70" zoomScaleNormal="70" workbookViewId="0">
      <selection activeCell="B9" sqref="B9"/>
    </sheetView>
  </sheetViews>
  <sheetFormatPr defaultRowHeight="15" x14ac:dyDescent="0.25"/>
  <sheetData>
    <row r="2" spans="3:4" x14ac:dyDescent="0.25">
      <c r="D2" t="s">
        <v>2222</v>
      </c>
    </row>
    <row r="6" spans="3:4" x14ac:dyDescent="0.25">
      <c r="C6" t="s">
        <v>2204</v>
      </c>
    </row>
    <row r="8" spans="3:4" x14ac:dyDescent="0.25">
      <c r="C8" t="s">
        <v>2188</v>
      </c>
    </row>
    <row r="10" spans="3:4" x14ac:dyDescent="0.25">
      <c r="C10" t="s">
        <v>2189</v>
      </c>
    </row>
    <row r="12" spans="3:4" x14ac:dyDescent="0.25">
      <c r="C12" t="s">
        <v>2190</v>
      </c>
    </row>
    <row r="13" spans="3:4" x14ac:dyDescent="0.25">
      <c r="C13" t="s">
        <v>2191</v>
      </c>
    </row>
    <row r="14" spans="3:4" x14ac:dyDescent="0.25">
      <c r="C14" t="s">
        <v>2192</v>
      </c>
    </row>
    <row r="15" spans="3:4" x14ac:dyDescent="0.25">
      <c r="C15" t="s">
        <v>2193</v>
      </c>
    </row>
    <row r="16" spans="3:4" x14ac:dyDescent="0.25">
      <c r="C16" t="s">
        <v>2194</v>
      </c>
    </row>
    <row r="17" spans="3:3" x14ac:dyDescent="0.25">
      <c r="C17" t="s">
        <v>2195</v>
      </c>
    </row>
    <row r="18" spans="3:3" x14ac:dyDescent="0.25">
      <c r="C18" t="s">
        <v>2196</v>
      </c>
    </row>
    <row r="19" spans="3:3" x14ac:dyDescent="0.25">
      <c r="C19" t="s">
        <v>2197</v>
      </c>
    </row>
    <row r="21" spans="3:3" x14ac:dyDescent="0.25">
      <c r="C21" t="s">
        <v>2198</v>
      </c>
    </row>
    <row r="22" spans="3:3" x14ac:dyDescent="0.25">
      <c r="C22" t="s">
        <v>2199</v>
      </c>
    </row>
    <row r="27" spans="3:3" x14ac:dyDescent="0.25">
      <c r="C27" t="s">
        <v>2200</v>
      </c>
    </row>
    <row r="29" spans="3:3" x14ac:dyDescent="0.25">
      <c r="C29" t="s">
        <v>2201</v>
      </c>
    </row>
    <row r="31" spans="3:3" x14ac:dyDescent="0.25">
      <c r="C31" t="s">
        <v>2205</v>
      </c>
    </row>
    <row r="33" spans="3:3" x14ac:dyDescent="0.25">
      <c r="C33" t="s">
        <v>2202</v>
      </c>
    </row>
    <row r="34" spans="3:3" x14ac:dyDescent="0.25">
      <c r="C34" t="s">
        <v>2203</v>
      </c>
    </row>
    <row r="35" spans="3:3" x14ac:dyDescent="0.25">
      <c r="C35" t="s">
        <v>2193</v>
      </c>
    </row>
    <row r="36" spans="3:3" x14ac:dyDescent="0.25">
      <c r="C36" t="s">
        <v>2194</v>
      </c>
    </row>
    <row r="37" spans="3:3" x14ac:dyDescent="0.25">
      <c r="C37" t="s">
        <v>2195</v>
      </c>
    </row>
    <row r="38" spans="3:3" x14ac:dyDescent="0.25">
      <c r="C38" t="s">
        <v>2196</v>
      </c>
    </row>
    <row r="39" spans="3:3" x14ac:dyDescent="0.25">
      <c r="C39" t="s">
        <v>2197</v>
      </c>
    </row>
    <row r="41" spans="3:3" x14ac:dyDescent="0.25">
      <c r="C41" t="s">
        <v>2198</v>
      </c>
    </row>
    <row r="42" spans="3:3" x14ac:dyDescent="0.25">
      <c r="C42" t="s">
        <v>2199</v>
      </c>
    </row>
    <row r="45" spans="3:3" x14ac:dyDescent="0.25">
      <c r="C45" t="s">
        <v>2221</v>
      </c>
    </row>
    <row r="46" spans="3:3" x14ac:dyDescent="0.25">
      <c r="C46" t="s">
        <v>2214</v>
      </c>
    </row>
    <row r="49" spans="3:3" x14ac:dyDescent="0.25">
      <c r="C49" t="s">
        <v>2215</v>
      </c>
    </row>
    <row r="50" spans="3:3" x14ac:dyDescent="0.25">
      <c r="C50" t="s">
        <v>2216</v>
      </c>
    </row>
    <row r="51" spans="3:3" x14ac:dyDescent="0.25">
      <c r="C51" t="s">
        <v>2217</v>
      </c>
    </row>
    <row r="52" spans="3:3" x14ac:dyDescent="0.25">
      <c r="C52" t="s">
        <v>2218</v>
      </c>
    </row>
    <row r="53" spans="3:3" x14ac:dyDescent="0.25">
      <c r="C53" t="s">
        <v>2219</v>
      </c>
    </row>
    <row r="54" spans="3:3" x14ac:dyDescent="0.25">
      <c r="C54" t="s">
        <v>2195</v>
      </c>
    </row>
    <row r="55" spans="3:3" x14ac:dyDescent="0.25">
      <c r="C55" t="s">
        <v>2196</v>
      </c>
    </row>
    <row r="56" spans="3:3" x14ac:dyDescent="0.25">
      <c r="C56" t="s">
        <v>2197</v>
      </c>
    </row>
    <row r="59" spans="3:3" x14ac:dyDescent="0.25">
      <c r="C59" t="s">
        <v>2220</v>
      </c>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dimension ref="A4:S51"/>
  <sheetViews>
    <sheetView topLeftCell="A28" zoomScale="90" zoomScaleNormal="90" workbookViewId="0">
      <selection activeCell="F14" sqref="F14"/>
    </sheetView>
  </sheetViews>
  <sheetFormatPr defaultRowHeight="15" x14ac:dyDescent="0.25"/>
  <cols>
    <col min="1" max="1" width="15" customWidth="1"/>
    <col min="8" max="8" width="18" customWidth="1"/>
  </cols>
  <sheetData>
    <row r="4" spans="1:17" x14ac:dyDescent="0.25">
      <c r="B4" s="482" t="s">
        <v>2208</v>
      </c>
      <c r="C4" s="482"/>
      <c r="D4" s="482"/>
      <c r="E4" s="482"/>
      <c r="F4" s="482"/>
      <c r="G4" s="482"/>
      <c r="H4" s="482"/>
      <c r="K4" s="482" t="s">
        <v>2209</v>
      </c>
      <c r="L4" s="482"/>
      <c r="M4" s="482"/>
      <c r="N4" s="482"/>
      <c r="O4" s="482"/>
      <c r="P4" s="482"/>
      <c r="Q4" s="482"/>
    </row>
    <row r="5" spans="1:17" x14ac:dyDescent="0.25">
      <c r="B5" s="482"/>
      <c r="C5" s="482"/>
      <c r="D5" s="482"/>
      <c r="E5" s="482"/>
      <c r="F5" s="482"/>
      <c r="G5" s="482"/>
      <c r="H5" s="482"/>
      <c r="K5" s="482"/>
      <c r="L5" s="482"/>
      <c r="M5" s="482"/>
      <c r="N5" s="482"/>
      <c r="O5" s="482"/>
      <c r="P5" s="482"/>
      <c r="Q5" s="482"/>
    </row>
    <row r="6" spans="1:17" x14ac:dyDescent="0.25">
      <c r="B6" t="s">
        <v>2206</v>
      </c>
      <c r="K6" t="s">
        <v>2207</v>
      </c>
    </row>
    <row r="7" spans="1:17" x14ac:dyDescent="0.25">
      <c r="B7" s="209" t="s">
        <v>2227</v>
      </c>
      <c r="I7" s="205" t="s">
        <v>350</v>
      </c>
      <c r="J7" t="s">
        <v>2223</v>
      </c>
      <c r="K7" s="209" t="s">
        <v>2232</v>
      </c>
    </row>
    <row r="10" spans="1:17" x14ac:dyDescent="0.25">
      <c r="B10" t="s">
        <v>2224</v>
      </c>
      <c r="D10" t="s">
        <v>1053</v>
      </c>
    </row>
    <row r="11" spans="1:17" x14ac:dyDescent="0.25">
      <c r="B11" s="206">
        <v>30</v>
      </c>
      <c r="C11" s="206"/>
      <c r="D11" s="206">
        <v>14</v>
      </c>
    </row>
    <row r="13" spans="1:17" x14ac:dyDescent="0.25">
      <c r="B13" s="206" t="s">
        <v>526</v>
      </c>
      <c r="C13" s="206" t="s">
        <v>350</v>
      </c>
      <c r="D13" s="206">
        <f>B11-D11</f>
        <v>16</v>
      </c>
    </row>
    <row r="15" spans="1:17" x14ac:dyDescent="0.25">
      <c r="J15" s="206" t="s">
        <v>526</v>
      </c>
      <c r="N15" s="207"/>
      <c r="O15" s="210"/>
      <c r="P15" s="211" t="s">
        <v>2233</v>
      </c>
    </row>
    <row r="16" spans="1:17" x14ac:dyDescent="0.25">
      <c r="A16" s="206" t="s">
        <v>526</v>
      </c>
      <c r="E16" s="209" t="s">
        <v>2228</v>
      </c>
      <c r="J16" t="s">
        <v>2225</v>
      </c>
      <c r="P16" s="208" t="s">
        <v>691</v>
      </c>
    </row>
    <row r="17" spans="1:19" x14ac:dyDescent="0.25">
      <c r="A17" t="s">
        <v>2225</v>
      </c>
      <c r="E17" s="208" t="s">
        <v>2211</v>
      </c>
      <c r="J17" t="s">
        <v>2234</v>
      </c>
      <c r="P17" s="206">
        <v>81</v>
      </c>
    </row>
    <row r="18" spans="1:19" x14ac:dyDescent="0.25">
      <c r="A18" t="s">
        <v>2226</v>
      </c>
      <c r="E18" s="206">
        <v>91</v>
      </c>
    </row>
    <row r="21" spans="1:19" x14ac:dyDescent="0.25">
      <c r="A21" t="s">
        <v>518</v>
      </c>
      <c r="E21" t="s">
        <v>2229</v>
      </c>
      <c r="J21" t="s">
        <v>518</v>
      </c>
      <c r="P21" s="82" t="s">
        <v>2235</v>
      </c>
    </row>
    <row r="23" spans="1:19" x14ac:dyDescent="0.25">
      <c r="E23" s="206">
        <v>26</v>
      </c>
      <c r="H23" s="223">
        <v>63</v>
      </c>
      <c r="P23" s="206">
        <v>80</v>
      </c>
      <c r="S23" s="90" t="s">
        <v>2211</v>
      </c>
    </row>
    <row r="24" spans="1:19" x14ac:dyDescent="0.25">
      <c r="E24" s="206">
        <v>80</v>
      </c>
      <c r="H24" s="227" t="s">
        <v>2211</v>
      </c>
      <c r="P24" s="206">
        <v>69</v>
      </c>
      <c r="S24" s="221">
        <v>96</v>
      </c>
    </row>
    <row r="25" spans="1:19" x14ac:dyDescent="0.25">
      <c r="E25" s="206">
        <v>69</v>
      </c>
      <c r="H25" s="223">
        <v>96</v>
      </c>
      <c r="P25" s="206">
        <v>30</v>
      </c>
      <c r="S25" s="90" t="s">
        <v>2239</v>
      </c>
    </row>
    <row r="26" spans="1:19" x14ac:dyDescent="0.25">
      <c r="E26" s="206">
        <v>31</v>
      </c>
      <c r="H26" s="223">
        <v>13</v>
      </c>
      <c r="P26" s="208" t="s">
        <v>2210</v>
      </c>
      <c r="S26" s="221">
        <v>90</v>
      </c>
    </row>
    <row r="27" spans="1:19" x14ac:dyDescent="0.25">
      <c r="E27" s="208" t="s">
        <v>2213</v>
      </c>
      <c r="H27" s="223">
        <v>70</v>
      </c>
      <c r="P27" s="206">
        <v>41</v>
      </c>
      <c r="S27" s="221">
        <v>14</v>
      </c>
    </row>
    <row r="28" spans="1:19" x14ac:dyDescent="0.25">
      <c r="E28" s="206" t="s">
        <v>2212</v>
      </c>
      <c r="P28" s="206">
        <v>37</v>
      </c>
      <c r="S28" s="221">
        <v>73</v>
      </c>
    </row>
    <row r="29" spans="1:19" x14ac:dyDescent="0.25">
      <c r="E29" s="206" t="s">
        <v>637</v>
      </c>
      <c r="P29" s="205" t="s">
        <v>636</v>
      </c>
    </row>
    <row r="30" spans="1:19" x14ac:dyDescent="0.25">
      <c r="E30" s="206" t="s">
        <v>636</v>
      </c>
      <c r="P30" s="205" t="s">
        <v>636</v>
      </c>
    </row>
    <row r="31" spans="1:19" x14ac:dyDescent="0.25">
      <c r="E31" s="206" t="s">
        <v>636</v>
      </c>
      <c r="P31" s="205" t="s">
        <v>636</v>
      </c>
    </row>
    <row r="32" spans="1:19" x14ac:dyDescent="0.25">
      <c r="E32" s="206" t="s">
        <v>636</v>
      </c>
      <c r="P32" s="205" t="s">
        <v>636</v>
      </c>
    </row>
    <row r="34" spans="1:16" x14ac:dyDescent="0.25">
      <c r="A34" t="s">
        <v>2230</v>
      </c>
      <c r="E34" s="206" t="s">
        <v>636</v>
      </c>
      <c r="J34" t="s">
        <v>2230</v>
      </c>
      <c r="P34" s="206" t="s">
        <v>636</v>
      </c>
    </row>
    <row r="35" spans="1:16" x14ac:dyDescent="0.25">
      <c r="A35" t="s">
        <v>2231</v>
      </c>
      <c r="E35" s="206" t="s">
        <v>636</v>
      </c>
      <c r="J35" t="s">
        <v>2231</v>
      </c>
      <c r="P35" s="206" t="s">
        <v>636</v>
      </c>
    </row>
    <row r="40" spans="1:16" x14ac:dyDescent="0.25">
      <c r="E40" s="308" t="s">
        <v>360</v>
      </c>
      <c r="F40" s="308" t="s">
        <v>361</v>
      </c>
      <c r="G40" s="308" t="s">
        <v>415</v>
      </c>
      <c r="H40" s="308" t="s">
        <v>416</v>
      </c>
      <c r="I40" s="308" t="s">
        <v>417</v>
      </c>
      <c r="J40" s="308" t="s">
        <v>366</v>
      </c>
      <c r="K40" s="308" t="s">
        <v>367</v>
      </c>
      <c r="L40" s="308" t="s">
        <v>368</v>
      </c>
    </row>
    <row r="41" spans="1:16" x14ac:dyDescent="0.25">
      <c r="C41" s="308">
        <v>91</v>
      </c>
      <c r="D41" s="308" t="s">
        <v>350</v>
      </c>
      <c r="E41" s="310">
        <v>1</v>
      </c>
      <c r="F41" s="310">
        <v>0</v>
      </c>
      <c r="G41" s="310">
        <v>0</v>
      </c>
      <c r="H41" s="310">
        <v>1</v>
      </c>
      <c r="I41" s="310">
        <v>0</v>
      </c>
      <c r="J41" s="310">
        <v>0</v>
      </c>
      <c r="K41" s="310">
        <v>0</v>
      </c>
      <c r="L41" s="310">
        <v>1</v>
      </c>
    </row>
    <row r="43" spans="1:16" x14ac:dyDescent="0.25">
      <c r="C43" s="308">
        <v>80</v>
      </c>
      <c r="D43" s="308" t="s">
        <v>350</v>
      </c>
      <c r="E43" s="256">
        <v>1</v>
      </c>
      <c r="F43" s="156">
        <v>0</v>
      </c>
      <c r="G43" s="156">
        <v>0</v>
      </c>
      <c r="H43" s="156">
        <v>0</v>
      </c>
      <c r="I43" s="32">
        <v>0</v>
      </c>
      <c r="J43" s="32">
        <v>0</v>
      </c>
      <c r="K43" s="32">
        <v>0</v>
      </c>
      <c r="L43" s="32">
        <v>0</v>
      </c>
    </row>
    <row r="44" spans="1:16" x14ac:dyDescent="0.25">
      <c r="E44" s="2"/>
      <c r="F44" s="3"/>
      <c r="G44" s="3"/>
      <c r="H44" s="3"/>
      <c r="I44" s="97"/>
      <c r="J44" s="97"/>
      <c r="K44" s="97"/>
      <c r="L44" s="97"/>
    </row>
    <row r="45" spans="1:16" x14ac:dyDescent="0.25">
      <c r="E45" s="2"/>
      <c r="F45" s="3"/>
      <c r="G45" s="3"/>
      <c r="H45" s="3"/>
      <c r="I45" s="97"/>
      <c r="J45" s="97"/>
      <c r="K45" s="97"/>
      <c r="L45" s="97"/>
      <c r="M45" s="97"/>
      <c r="N45" s="309" t="s">
        <v>729</v>
      </c>
    </row>
    <row r="46" spans="1:16" x14ac:dyDescent="0.25">
      <c r="E46" s="2"/>
      <c r="F46" s="3"/>
      <c r="G46" s="3"/>
      <c r="H46" s="3"/>
      <c r="N46" s="308"/>
    </row>
    <row r="47" spans="1:16" x14ac:dyDescent="0.25">
      <c r="E47" s="2"/>
      <c r="F47" s="3"/>
      <c r="G47" s="3"/>
      <c r="H47" s="3"/>
      <c r="I47" s="3"/>
      <c r="J47" s="3"/>
      <c r="K47" s="3"/>
      <c r="L47" s="3"/>
      <c r="M47" s="3"/>
      <c r="N47" s="307" t="s">
        <v>730</v>
      </c>
    </row>
    <row r="48" spans="1:16" x14ac:dyDescent="0.25">
      <c r="E48" s="2"/>
      <c r="N48" s="308"/>
    </row>
    <row r="49" spans="3:14" x14ac:dyDescent="0.25">
      <c r="E49" s="2"/>
      <c r="F49" s="2"/>
      <c r="G49" s="2"/>
      <c r="H49" s="2"/>
      <c r="I49" s="2"/>
      <c r="J49" s="2"/>
      <c r="K49" s="2"/>
      <c r="L49" s="2"/>
      <c r="M49" s="2"/>
      <c r="N49" s="311">
        <v>1</v>
      </c>
    </row>
    <row r="51" spans="3:14" x14ac:dyDescent="0.25">
      <c r="C51">
        <v>81</v>
      </c>
      <c r="E51" s="256">
        <v>1</v>
      </c>
      <c r="F51" s="156">
        <v>0</v>
      </c>
      <c r="G51" s="156">
        <v>0</v>
      </c>
      <c r="H51" s="156">
        <v>0</v>
      </c>
      <c r="I51" s="32">
        <v>0</v>
      </c>
      <c r="J51" s="32">
        <v>0</v>
      </c>
      <c r="K51" s="32">
        <v>0</v>
      </c>
      <c r="L51" s="32">
        <v>1</v>
      </c>
    </row>
  </sheetData>
  <mergeCells count="2">
    <mergeCell ref="B4:H5"/>
    <mergeCell ref="K4:Q5"/>
  </mergeCell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dimension ref="A1:Y184"/>
  <sheetViews>
    <sheetView zoomScale="70" zoomScaleNormal="70" workbookViewId="0">
      <selection activeCell="B178" sqref="A170:C178"/>
    </sheetView>
  </sheetViews>
  <sheetFormatPr defaultRowHeight="15" x14ac:dyDescent="0.25"/>
  <cols>
    <col min="1" max="1" width="22.42578125" customWidth="1"/>
    <col min="5" max="5" width="12.28515625" customWidth="1"/>
    <col min="13" max="13" width="14.140625" customWidth="1"/>
    <col min="18" max="18" width="25.28515625" customWidth="1"/>
    <col min="19" max="19" width="14.42578125" customWidth="1"/>
    <col min="22" max="22" width="16.28515625" customWidth="1"/>
  </cols>
  <sheetData>
    <row r="1" spans="1:22" x14ac:dyDescent="0.25">
      <c r="A1" s="268" t="s">
        <v>2832</v>
      </c>
      <c r="B1" s="268"/>
      <c r="C1" s="268"/>
      <c r="D1" s="268"/>
      <c r="E1" s="268"/>
      <c r="F1" s="268"/>
      <c r="G1" s="268"/>
      <c r="H1" s="268"/>
      <c r="I1" s="268"/>
      <c r="M1" t="s">
        <v>2242</v>
      </c>
    </row>
    <row r="2" spans="1:22" x14ac:dyDescent="0.25">
      <c r="A2" s="268" t="s">
        <v>2829</v>
      </c>
      <c r="B2" s="268"/>
      <c r="C2" s="268"/>
      <c r="D2" s="268"/>
      <c r="E2" s="268"/>
      <c r="F2" s="268"/>
      <c r="G2" s="268"/>
      <c r="H2" s="268"/>
      <c r="I2" s="268"/>
      <c r="M2" t="s">
        <v>2243</v>
      </c>
    </row>
    <row r="3" spans="1:22" x14ac:dyDescent="0.25">
      <c r="M3" t="s">
        <v>2244</v>
      </c>
    </row>
    <row r="4" spans="1:22" x14ac:dyDescent="0.25">
      <c r="A4" t="s">
        <v>2554</v>
      </c>
      <c r="B4" t="s">
        <v>2555</v>
      </c>
      <c r="M4" t="s">
        <v>2245</v>
      </c>
    </row>
    <row r="5" spans="1:22" x14ac:dyDescent="0.25">
      <c r="A5" t="s">
        <v>2556</v>
      </c>
      <c r="B5" t="s">
        <v>2557</v>
      </c>
      <c r="M5" t="s">
        <v>2246</v>
      </c>
    </row>
    <row r="6" spans="1:22" x14ac:dyDescent="0.25">
      <c r="A6" t="s">
        <v>2558</v>
      </c>
      <c r="B6" t="s">
        <v>2559</v>
      </c>
      <c r="M6" t="s">
        <v>2247</v>
      </c>
    </row>
    <row r="7" spans="1:22" x14ac:dyDescent="0.25">
      <c r="A7" t="s">
        <v>2560</v>
      </c>
      <c r="B7" t="s">
        <v>2561</v>
      </c>
      <c r="S7" s="221"/>
      <c r="T7" s="212"/>
      <c r="U7" s="212"/>
      <c r="V7" s="212"/>
    </row>
    <row r="8" spans="1:22" x14ac:dyDescent="0.25">
      <c r="A8" s="234" t="s">
        <v>2562</v>
      </c>
      <c r="B8" s="502" t="s">
        <v>2880</v>
      </c>
      <c r="C8" s="502"/>
      <c r="D8" s="216">
        <v>1</v>
      </c>
      <c r="E8" s="438" t="str">
        <f>IF(D8=1, "Facility supported by ME","Facility Not supported by ME")</f>
        <v>Facility supported by ME</v>
      </c>
      <c r="F8" s="438"/>
      <c r="G8" s="438"/>
      <c r="H8" s="438"/>
      <c r="I8" t="s">
        <v>2263</v>
      </c>
      <c r="S8" s="221"/>
      <c r="T8" s="212"/>
      <c r="U8" s="212"/>
      <c r="V8" s="212"/>
    </row>
    <row r="9" spans="1:22" x14ac:dyDescent="0.25">
      <c r="A9" s="234"/>
      <c r="B9" s="502"/>
      <c r="C9" s="502"/>
      <c r="D9" s="216">
        <v>1</v>
      </c>
      <c r="E9" s="438" t="str">
        <f t="shared" ref="E9:E72" si="0">IF(D9=1, "Facility supported by ME","Facility Not supported by ME")</f>
        <v>Facility supported by ME</v>
      </c>
      <c r="F9" s="438"/>
      <c r="G9" s="438"/>
      <c r="H9" s="438"/>
      <c r="I9" t="s">
        <v>2264</v>
      </c>
      <c r="S9" s="221"/>
      <c r="T9" s="212"/>
      <c r="U9" s="212"/>
      <c r="V9" s="212"/>
    </row>
    <row r="10" spans="1:22" x14ac:dyDescent="0.25">
      <c r="A10" s="234"/>
      <c r="B10" s="502"/>
      <c r="C10" s="502"/>
      <c r="D10" s="216">
        <v>1</v>
      </c>
      <c r="E10" s="438" t="str">
        <f t="shared" si="0"/>
        <v>Facility supported by ME</v>
      </c>
      <c r="F10" s="438"/>
      <c r="G10" s="438"/>
      <c r="H10" s="438"/>
      <c r="I10" t="s">
        <v>2265</v>
      </c>
      <c r="S10" s="221"/>
      <c r="T10" s="212"/>
      <c r="U10" s="212"/>
      <c r="V10" s="212"/>
    </row>
    <row r="11" spans="1:22" x14ac:dyDescent="0.25">
      <c r="A11" s="234"/>
      <c r="B11" s="502"/>
      <c r="C11" s="502"/>
      <c r="D11" s="216">
        <v>1</v>
      </c>
      <c r="E11" s="438" t="str">
        <f t="shared" si="0"/>
        <v>Facility supported by ME</v>
      </c>
      <c r="F11" s="438"/>
      <c r="G11" s="438"/>
      <c r="H11" s="438"/>
      <c r="I11" t="s">
        <v>2266</v>
      </c>
      <c r="S11" s="221"/>
      <c r="T11" s="212"/>
      <c r="U11" s="212"/>
      <c r="V11" s="212"/>
    </row>
    <row r="12" spans="1:22" x14ac:dyDescent="0.25">
      <c r="A12" s="234"/>
      <c r="B12" s="502"/>
      <c r="C12" s="502"/>
      <c r="D12" s="216">
        <v>1</v>
      </c>
      <c r="E12" s="438" t="str">
        <f t="shared" si="0"/>
        <v>Facility supported by ME</v>
      </c>
      <c r="F12" s="438"/>
      <c r="G12" s="438"/>
      <c r="H12" s="438"/>
      <c r="I12" s="82" t="s">
        <v>2267</v>
      </c>
      <c r="S12" s="221"/>
      <c r="T12" s="212"/>
      <c r="U12" s="212"/>
      <c r="V12" s="212"/>
    </row>
    <row r="13" spans="1:22" x14ac:dyDescent="0.25">
      <c r="A13" s="234"/>
      <c r="B13" s="502"/>
      <c r="C13" s="502"/>
      <c r="D13" s="216">
        <v>1</v>
      </c>
      <c r="E13" s="438" t="str">
        <f t="shared" si="0"/>
        <v>Facility supported by ME</v>
      </c>
      <c r="F13" s="438"/>
      <c r="G13" s="438"/>
      <c r="H13" s="438"/>
      <c r="I13" t="s">
        <v>2268</v>
      </c>
      <c r="S13" s="221"/>
      <c r="T13" s="212"/>
      <c r="U13" s="212"/>
      <c r="V13" s="212"/>
    </row>
    <row r="14" spans="1:22" x14ac:dyDescent="0.25">
      <c r="A14" s="234"/>
      <c r="B14" s="502"/>
      <c r="C14" s="502"/>
      <c r="D14" s="216">
        <v>0</v>
      </c>
      <c r="E14" s="438" t="str">
        <f t="shared" si="0"/>
        <v>Facility Not supported by ME</v>
      </c>
      <c r="F14" s="438"/>
      <c r="G14" s="438"/>
      <c r="H14" s="438"/>
      <c r="I14" t="s">
        <v>1746</v>
      </c>
      <c r="N14" t="s">
        <v>2269</v>
      </c>
      <c r="S14" s="221"/>
      <c r="T14" s="212"/>
      <c r="U14" s="212"/>
      <c r="V14" s="212"/>
    </row>
    <row r="15" spans="1:22" x14ac:dyDescent="0.25">
      <c r="A15" s="234"/>
      <c r="B15" s="502"/>
      <c r="C15" s="502"/>
      <c r="D15" s="216">
        <v>1</v>
      </c>
      <c r="E15" s="438" t="str">
        <f t="shared" si="0"/>
        <v>Facility supported by ME</v>
      </c>
      <c r="F15" s="438"/>
      <c r="G15" s="438"/>
      <c r="H15" s="438"/>
      <c r="I15" t="s">
        <v>2270</v>
      </c>
      <c r="S15" s="221"/>
      <c r="T15" s="212"/>
      <c r="U15" s="212"/>
      <c r="V15" s="212"/>
    </row>
    <row r="16" spans="1:22" x14ac:dyDescent="0.25">
      <c r="A16" s="234"/>
      <c r="E16" s="438"/>
      <c r="F16" s="438"/>
      <c r="G16" s="438"/>
      <c r="H16" s="438"/>
      <c r="S16" s="221"/>
      <c r="T16" s="213"/>
      <c r="U16" s="212"/>
      <c r="V16" s="212"/>
    </row>
    <row r="17" spans="1:25" x14ac:dyDescent="0.25">
      <c r="A17" s="234" t="s">
        <v>2236</v>
      </c>
      <c r="B17" s="502" t="s">
        <v>2879</v>
      </c>
      <c r="C17" s="502"/>
      <c r="D17" s="216">
        <v>1</v>
      </c>
      <c r="E17" s="438" t="str">
        <f t="shared" si="0"/>
        <v>Facility supported by ME</v>
      </c>
      <c r="F17" s="438"/>
      <c r="G17" s="438"/>
      <c r="H17" s="438"/>
      <c r="I17" t="s">
        <v>2271</v>
      </c>
      <c r="S17" s="221"/>
      <c r="T17" s="213"/>
      <c r="U17" s="212"/>
      <c r="V17" s="212"/>
    </row>
    <row r="18" spans="1:25" x14ac:dyDescent="0.25">
      <c r="A18" s="234"/>
      <c r="B18" s="502"/>
      <c r="C18" s="502"/>
      <c r="D18" s="216">
        <v>1</v>
      </c>
      <c r="E18" s="438" t="str">
        <f t="shared" si="0"/>
        <v>Facility supported by ME</v>
      </c>
      <c r="F18" s="438"/>
      <c r="G18" s="438"/>
      <c r="H18" s="438"/>
      <c r="I18" t="s">
        <v>2272</v>
      </c>
      <c r="S18" s="221"/>
      <c r="T18" s="212"/>
      <c r="U18" s="212"/>
      <c r="V18" s="212"/>
    </row>
    <row r="19" spans="1:25" x14ac:dyDescent="0.25">
      <c r="A19" s="234"/>
      <c r="B19" s="502"/>
      <c r="C19" s="502"/>
      <c r="D19" s="216">
        <v>1</v>
      </c>
      <c r="E19" s="438" t="str">
        <f t="shared" si="0"/>
        <v>Facility supported by ME</v>
      </c>
      <c r="F19" s="438"/>
      <c r="G19" s="438"/>
      <c r="H19" s="438"/>
      <c r="I19" t="s">
        <v>2273</v>
      </c>
      <c r="S19" s="221"/>
      <c r="T19" s="212"/>
      <c r="U19" s="212"/>
      <c r="V19" s="212"/>
    </row>
    <row r="20" spans="1:25" x14ac:dyDescent="0.25">
      <c r="A20" s="234"/>
      <c r="B20" s="502"/>
      <c r="C20" s="502"/>
      <c r="D20" s="216">
        <v>0</v>
      </c>
      <c r="E20" s="438" t="str">
        <f t="shared" si="0"/>
        <v>Facility Not supported by ME</v>
      </c>
      <c r="F20" s="438"/>
      <c r="G20" s="438"/>
      <c r="H20" s="438"/>
      <c r="I20" t="s">
        <v>2349</v>
      </c>
      <c r="S20" s="221"/>
      <c r="T20" s="213"/>
      <c r="U20" s="212"/>
      <c r="V20" s="212"/>
    </row>
    <row r="21" spans="1:25" x14ac:dyDescent="0.25">
      <c r="A21" s="234"/>
      <c r="B21" s="502"/>
      <c r="C21" s="502"/>
      <c r="D21" s="216">
        <v>0</v>
      </c>
      <c r="E21" s="438" t="str">
        <f t="shared" si="0"/>
        <v>Facility Not supported by ME</v>
      </c>
      <c r="F21" s="438"/>
      <c r="G21" s="438"/>
      <c r="H21" s="438"/>
      <c r="I21" t="s">
        <v>2350</v>
      </c>
      <c r="S21" s="221"/>
      <c r="T21" s="212"/>
      <c r="U21" s="212"/>
      <c r="V21" s="212"/>
    </row>
    <row r="22" spans="1:25" x14ac:dyDescent="0.25">
      <c r="A22" s="234"/>
      <c r="B22" s="502"/>
      <c r="C22" s="502"/>
      <c r="D22" s="216">
        <v>1</v>
      </c>
      <c r="E22" s="438" t="str">
        <f t="shared" si="0"/>
        <v>Facility supported by ME</v>
      </c>
      <c r="F22" s="438"/>
      <c r="G22" s="438"/>
      <c r="H22" s="438"/>
      <c r="I22" t="s">
        <v>2276</v>
      </c>
      <c r="S22" s="221"/>
      <c r="T22" s="213"/>
      <c r="U22" s="212"/>
      <c r="V22" s="212"/>
    </row>
    <row r="23" spans="1:25" x14ac:dyDescent="0.25">
      <c r="A23" s="234"/>
      <c r="B23" s="502"/>
      <c r="C23" s="502"/>
      <c r="D23" s="216">
        <v>1</v>
      </c>
      <c r="E23" s="438" t="str">
        <f t="shared" si="0"/>
        <v>Facility supported by ME</v>
      </c>
      <c r="F23" s="438"/>
      <c r="G23" s="438"/>
      <c r="H23" s="438"/>
      <c r="I23" t="s">
        <v>2275</v>
      </c>
      <c r="S23" s="221"/>
      <c r="T23" s="213"/>
      <c r="U23" s="212"/>
      <c r="V23" s="212"/>
    </row>
    <row r="24" spans="1:25" x14ac:dyDescent="0.25">
      <c r="A24" s="234"/>
      <c r="B24" s="502"/>
      <c r="C24" s="502"/>
      <c r="D24" s="216">
        <v>1</v>
      </c>
      <c r="E24" s="438" t="str">
        <f t="shared" si="0"/>
        <v>Facility supported by ME</v>
      </c>
      <c r="F24" s="438"/>
      <c r="G24" s="438"/>
      <c r="H24" s="438"/>
      <c r="I24" t="s">
        <v>2274</v>
      </c>
    </row>
    <row r="25" spans="1:25" x14ac:dyDescent="0.25">
      <c r="A25" s="234"/>
      <c r="E25" s="438"/>
      <c r="F25" s="438"/>
      <c r="G25" s="438"/>
      <c r="H25" s="438"/>
      <c r="O25" t="s">
        <v>2838</v>
      </c>
    </row>
    <row r="26" spans="1:25" x14ac:dyDescent="0.25">
      <c r="A26" s="234" t="s">
        <v>636</v>
      </c>
      <c r="B26" s="502" t="s">
        <v>2878</v>
      </c>
      <c r="C26" s="502"/>
      <c r="D26" s="216">
        <v>1</v>
      </c>
      <c r="E26" s="438" t="str">
        <f t="shared" si="0"/>
        <v>Facility supported by ME</v>
      </c>
      <c r="F26" s="438"/>
      <c r="G26" s="438"/>
      <c r="H26" s="438"/>
      <c r="I26" s="97" t="s">
        <v>2277</v>
      </c>
      <c r="J26" s="97"/>
      <c r="K26" s="97"/>
      <c r="L26" s="97"/>
      <c r="M26" s="97"/>
      <c r="S26" s="274">
        <v>1</v>
      </c>
    </row>
    <row r="27" spans="1:25" x14ac:dyDescent="0.25">
      <c r="A27" s="234"/>
      <c r="B27" s="502"/>
      <c r="C27" s="502"/>
      <c r="D27" s="216">
        <v>1</v>
      </c>
      <c r="E27" s="438" t="str">
        <f t="shared" si="0"/>
        <v>Facility supported by ME</v>
      </c>
      <c r="F27" s="438"/>
      <c r="G27" s="438"/>
      <c r="H27" s="438"/>
      <c r="I27" t="s">
        <v>2278</v>
      </c>
      <c r="S27" s="274">
        <v>2</v>
      </c>
      <c r="Y27" t="s">
        <v>2839</v>
      </c>
    </row>
    <row r="28" spans="1:25" x14ac:dyDescent="0.25">
      <c r="A28" s="234"/>
      <c r="B28" s="502"/>
      <c r="C28" s="502"/>
      <c r="D28" s="216">
        <v>1</v>
      </c>
      <c r="E28" s="438" t="str">
        <f t="shared" si="0"/>
        <v>Facility supported by ME</v>
      </c>
      <c r="F28" s="438"/>
      <c r="G28" s="438"/>
      <c r="H28" s="438"/>
      <c r="I28" s="97" t="s">
        <v>2279</v>
      </c>
      <c r="J28" s="97"/>
      <c r="K28" s="97"/>
      <c r="L28" s="97"/>
      <c r="M28" s="97"/>
      <c r="S28" s="274">
        <v>3</v>
      </c>
      <c r="Y28" t="s">
        <v>2840</v>
      </c>
    </row>
    <row r="29" spans="1:25" x14ac:dyDescent="0.25">
      <c r="A29" s="234"/>
      <c r="B29" s="502"/>
      <c r="C29" s="502"/>
      <c r="D29" s="216">
        <v>1</v>
      </c>
      <c r="E29" s="438" t="str">
        <f t="shared" si="0"/>
        <v>Facility supported by ME</v>
      </c>
      <c r="F29" s="438"/>
      <c r="G29" s="438"/>
      <c r="H29" s="438"/>
      <c r="I29" t="s">
        <v>2280</v>
      </c>
      <c r="S29" s="274">
        <v>4</v>
      </c>
      <c r="Y29" t="s">
        <v>2841</v>
      </c>
    </row>
    <row r="30" spans="1:25" x14ac:dyDescent="0.25">
      <c r="A30" s="234"/>
      <c r="B30" s="502"/>
      <c r="C30" s="502"/>
      <c r="D30" s="216">
        <v>1</v>
      </c>
      <c r="E30" s="438" t="str">
        <f t="shared" si="0"/>
        <v>Facility supported by ME</v>
      </c>
      <c r="F30" s="438"/>
      <c r="G30" s="438"/>
      <c r="H30" s="438"/>
      <c r="I30" t="s">
        <v>2281</v>
      </c>
      <c r="S30" s="274">
        <v>5</v>
      </c>
      <c r="Y30" t="s">
        <v>2842</v>
      </c>
    </row>
    <row r="31" spans="1:25" x14ac:dyDescent="0.25">
      <c r="A31" s="234"/>
      <c r="B31" s="502"/>
      <c r="C31" s="502"/>
      <c r="D31" s="216">
        <v>1</v>
      </c>
      <c r="E31" s="438" t="str">
        <f t="shared" si="0"/>
        <v>Facility supported by ME</v>
      </c>
      <c r="F31" s="438"/>
      <c r="G31" s="438"/>
      <c r="H31" s="438"/>
      <c r="I31" t="s">
        <v>2282</v>
      </c>
      <c r="S31" s="274">
        <v>6</v>
      </c>
      <c r="Y31" t="s">
        <v>2843</v>
      </c>
    </row>
    <row r="32" spans="1:25" x14ac:dyDescent="0.25">
      <c r="A32" s="234"/>
      <c r="B32" s="502"/>
      <c r="C32" s="502"/>
      <c r="D32" s="216">
        <v>1</v>
      </c>
      <c r="E32" s="438" t="str">
        <f t="shared" si="0"/>
        <v>Facility supported by ME</v>
      </c>
      <c r="F32" s="438"/>
      <c r="G32" s="438"/>
      <c r="H32" s="438"/>
      <c r="I32" t="s">
        <v>2283</v>
      </c>
      <c r="S32" s="274">
        <v>7</v>
      </c>
      <c r="Y32" t="s">
        <v>2844</v>
      </c>
    </row>
    <row r="33" spans="1:25" x14ac:dyDescent="0.25">
      <c r="A33" s="234"/>
      <c r="B33" s="502"/>
      <c r="C33" s="502"/>
      <c r="D33" s="216">
        <v>1</v>
      </c>
      <c r="E33" s="438" t="str">
        <f t="shared" si="0"/>
        <v>Facility supported by ME</v>
      </c>
      <c r="F33" s="438"/>
      <c r="G33" s="438"/>
      <c r="H33" s="438"/>
      <c r="I33" t="s">
        <v>2284</v>
      </c>
      <c r="S33" s="274">
        <v>8</v>
      </c>
      <c r="Y33" t="s">
        <v>2845</v>
      </c>
    </row>
    <row r="34" spans="1:25" x14ac:dyDescent="0.25">
      <c r="A34" s="234"/>
      <c r="E34" s="438"/>
      <c r="F34" s="438"/>
      <c r="G34" s="438"/>
      <c r="H34" s="438"/>
      <c r="S34" s="274">
        <v>9</v>
      </c>
      <c r="Y34" t="s">
        <v>2846</v>
      </c>
    </row>
    <row r="35" spans="1:25" x14ac:dyDescent="0.25">
      <c r="A35" s="234" t="s">
        <v>636</v>
      </c>
      <c r="B35" s="502" t="s">
        <v>2877</v>
      </c>
      <c r="C35" s="502"/>
      <c r="D35" s="216">
        <v>1</v>
      </c>
      <c r="E35" s="438" t="str">
        <f t="shared" si="0"/>
        <v>Facility supported by ME</v>
      </c>
      <c r="F35" s="438"/>
      <c r="G35" s="438"/>
      <c r="H35" s="438"/>
      <c r="I35" s="97" t="s">
        <v>2285</v>
      </c>
      <c r="J35" s="97"/>
      <c r="K35" s="97"/>
      <c r="L35" s="97"/>
      <c r="M35" s="97"/>
      <c r="S35" s="274">
        <v>10</v>
      </c>
      <c r="Y35" t="s">
        <v>2847</v>
      </c>
    </row>
    <row r="36" spans="1:25" x14ac:dyDescent="0.25">
      <c r="A36" s="234"/>
      <c r="B36" s="502"/>
      <c r="C36" s="502"/>
      <c r="D36" s="216">
        <v>1</v>
      </c>
      <c r="E36" s="438" t="str">
        <f t="shared" si="0"/>
        <v>Facility supported by ME</v>
      </c>
      <c r="F36" s="438"/>
      <c r="G36" s="438"/>
      <c r="H36" s="438"/>
      <c r="I36" s="97" t="s">
        <v>2286</v>
      </c>
      <c r="J36" s="97"/>
      <c r="K36" s="97"/>
      <c r="L36" s="97"/>
      <c r="M36" s="97"/>
      <c r="S36" s="274">
        <v>11</v>
      </c>
      <c r="Y36" t="s">
        <v>2848</v>
      </c>
    </row>
    <row r="37" spans="1:25" x14ac:dyDescent="0.25">
      <c r="A37" s="234"/>
      <c r="B37" s="502"/>
      <c r="C37" s="502"/>
      <c r="D37" s="216">
        <v>1</v>
      </c>
      <c r="E37" s="438" t="str">
        <f t="shared" si="0"/>
        <v>Facility supported by ME</v>
      </c>
      <c r="F37" s="438"/>
      <c r="G37" s="438"/>
      <c r="H37" s="438"/>
      <c r="I37" t="s">
        <v>2287</v>
      </c>
      <c r="S37" s="274">
        <v>12</v>
      </c>
      <c r="Y37" t="s">
        <v>2849</v>
      </c>
    </row>
    <row r="38" spans="1:25" x14ac:dyDescent="0.25">
      <c r="A38" s="234"/>
      <c r="B38" s="502"/>
      <c r="C38" s="502"/>
      <c r="D38" s="216">
        <v>1</v>
      </c>
      <c r="E38" s="438" t="str">
        <f t="shared" si="0"/>
        <v>Facility supported by ME</v>
      </c>
      <c r="F38" s="438"/>
      <c r="G38" s="438"/>
      <c r="H38" s="438"/>
      <c r="I38" t="s">
        <v>2288</v>
      </c>
      <c r="S38" s="274">
        <v>13</v>
      </c>
      <c r="Y38" t="s">
        <v>2850</v>
      </c>
    </row>
    <row r="39" spans="1:25" x14ac:dyDescent="0.25">
      <c r="A39" s="234"/>
      <c r="B39" s="502"/>
      <c r="C39" s="502"/>
      <c r="D39" s="216">
        <v>1</v>
      </c>
      <c r="E39" s="438" t="str">
        <f t="shared" si="0"/>
        <v>Facility supported by ME</v>
      </c>
      <c r="F39" s="438"/>
      <c r="G39" s="438"/>
      <c r="H39" s="438"/>
      <c r="I39" t="s">
        <v>2289</v>
      </c>
      <c r="S39" s="274">
        <v>14</v>
      </c>
      <c r="Y39" t="s">
        <v>2851</v>
      </c>
    </row>
    <row r="40" spans="1:25" x14ac:dyDescent="0.25">
      <c r="A40" s="234"/>
      <c r="B40" s="502"/>
      <c r="C40" s="502"/>
      <c r="D40" s="216">
        <v>1</v>
      </c>
      <c r="E40" s="438" t="str">
        <f t="shared" si="0"/>
        <v>Facility supported by ME</v>
      </c>
      <c r="F40" s="438"/>
      <c r="G40" s="438"/>
      <c r="H40" s="438"/>
      <c r="I40" s="97" t="s">
        <v>2290</v>
      </c>
      <c r="J40" s="97"/>
      <c r="K40" s="97"/>
      <c r="L40" s="97"/>
      <c r="M40" s="97"/>
      <c r="S40" s="274">
        <v>15</v>
      </c>
      <c r="Y40" t="s">
        <v>2852</v>
      </c>
    </row>
    <row r="41" spans="1:25" x14ac:dyDescent="0.25">
      <c r="A41" s="234"/>
      <c r="B41" s="502"/>
      <c r="C41" s="502"/>
      <c r="D41" s="216">
        <v>1</v>
      </c>
      <c r="E41" s="438" t="str">
        <f t="shared" si="0"/>
        <v>Facility supported by ME</v>
      </c>
      <c r="F41" s="438"/>
      <c r="G41" s="438"/>
      <c r="H41" s="438"/>
      <c r="I41" t="s">
        <v>2291</v>
      </c>
      <c r="S41" s="274">
        <v>16</v>
      </c>
      <c r="Y41" t="s">
        <v>2853</v>
      </c>
    </row>
    <row r="42" spans="1:25" x14ac:dyDescent="0.25">
      <c r="A42" s="234"/>
      <c r="B42" s="502"/>
      <c r="C42" s="502"/>
      <c r="D42" s="216">
        <v>1</v>
      </c>
      <c r="E42" s="438" t="str">
        <f t="shared" si="0"/>
        <v>Facility supported by ME</v>
      </c>
      <c r="F42" s="438"/>
      <c r="G42" s="438"/>
      <c r="H42" s="438"/>
      <c r="I42" s="97" t="s">
        <v>2292</v>
      </c>
      <c r="J42" s="97"/>
      <c r="K42" s="97"/>
      <c r="L42" s="97"/>
      <c r="M42" s="97"/>
      <c r="S42" s="274">
        <v>17</v>
      </c>
      <c r="Y42" t="s">
        <v>2854</v>
      </c>
    </row>
    <row r="43" spans="1:25" x14ac:dyDescent="0.25">
      <c r="A43" s="234"/>
      <c r="E43" s="438"/>
      <c r="F43" s="438"/>
      <c r="G43" s="438"/>
      <c r="H43" s="438"/>
      <c r="S43" s="274"/>
    </row>
    <row r="44" spans="1:25" x14ac:dyDescent="0.25">
      <c r="A44" s="234" t="s">
        <v>636</v>
      </c>
      <c r="B44" s="502" t="s">
        <v>2876</v>
      </c>
      <c r="C44" s="502"/>
      <c r="D44" s="216">
        <v>1</v>
      </c>
      <c r="E44" s="438" t="str">
        <f t="shared" si="0"/>
        <v>Facility supported by ME</v>
      </c>
      <c r="F44" s="438"/>
      <c r="G44" s="438"/>
      <c r="H44" s="438"/>
      <c r="I44" t="s">
        <v>2293</v>
      </c>
      <c r="S44" s="274">
        <v>18</v>
      </c>
    </row>
    <row r="45" spans="1:25" x14ac:dyDescent="0.25">
      <c r="A45" s="234"/>
      <c r="B45" s="502"/>
      <c r="C45" s="502"/>
      <c r="D45" s="216">
        <v>1</v>
      </c>
      <c r="E45" s="438" t="str">
        <f t="shared" si="0"/>
        <v>Facility supported by ME</v>
      </c>
      <c r="F45" s="438"/>
      <c r="G45" s="438"/>
      <c r="H45" s="438"/>
      <c r="I45" t="s">
        <v>2294</v>
      </c>
      <c r="S45" s="274"/>
    </row>
    <row r="46" spans="1:25" x14ac:dyDescent="0.25">
      <c r="A46" s="234"/>
      <c r="B46" s="502"/>
      <c r="C46" s="502"/>
      <c r="D46" s="216">
        <v>1</v>
      </c>
      <c r="E46" s="438" t="str">
        <f t="shared" si="0"/>
        <v>Facility supported by ME</v>
      </c>
      <c r="F46" s="438"/>
      <c r="G46" s="438"/>
      <c r="H46" s="438"/>
      <c r="I46" t="s">
        <v>2295</v>
      </c>
      <c r="S46" s="274"/>
    </row>
    <row r="47" spans="1:25" x14ac:dyDescent="0.25">
      <c r="A47" s="234"/>
      <c r="B47" s="502"/>
      <c r="C47" s="502"/>
      <c r="D47" s="216">
        <v>1</v>
      </c>
      <c r="E47" s="438" t="str">
        <f t="shared" si="0"/>
        <v>Facility supported by ME</v>
      </c>
      <c r="F47" s="438"/>
      <c r="G47" s="438"/>
      <c r="H47" s="438"/>
      <c r="I47" t="s">
        <v>2296</v>
      </c>
      <c r="S47" s="274"/>
    </row>
    <row r="48" spans="1:25" x14ac:dyDescent="0.25">
      <c r="A48" s="234"/>
      <c r="B48" s="502"/>
      <c r="C48" s="502"/>
      <c r="D48" s="216">
        <v>1</v>
      </c>
      <c r="E48" s="438" t="str">
        <f t="shared" si="0"/>
        <v>Facility supported by ME</v>
      </c>
      <c r="F48" s="438"/>
      <c r="G48" s="438"/>
      <c r="H48" s="438"/>
      <c r="I48" t="s">
        <v>2297</v>
      </c>
      <c r="S48" s="274"/>
    </row>
    <row r="49" spans="1:19" x14ac:dyDescent="0.25">
      <c r="A49" s="234"/>
      <c r="B49" s="502"/>
      <c r="C49" s="502"/>
      <c r="D49" s="216">
        <v>1</v>
      </c>
      <c r="E49" s="438" t="str">
        <f t="shared" si="0"/>
        <v>Facility supported by ME</v>
      </c>
      <c r="F49" s="438"/>
      <c r="G49" s="438"/>
      <c r="H49" s="438"/>
      <c r="I49" t="s">
        <v>2298</v>
      </c>
      <c r="S49" s="274"/>
    </row>
    <row r="50" spans="1:19" x14ac:dyDescent="0.25">
      <c r="A50" s="234"/>
      <c r="B50" s="502"/>
      <c r="C50" s="502"/>
      <c r="D50" s="216">
        <v>1</v>
      </c>
      <c r="E50" s="438" t="str">
        <f t="shared" si="0"/>
        <v>Facility supported by ME</v>
      </c>
      <c r="F50" s="438"/>
      <c r="G50" s="438"/>
      <c r="H50" s="438"/>
      <c r="I50" t="s">
        <v>2299</v>
      </c>
      <c r="P50" s="216"/>
      <c r="Q50" s="216"/>
      <c r="R50" s="216"/>
      <c r="S50" s="274"/>
    </row>
    <row r="51" spans="1:19" x14ac:dyDescent="0.25">
      <c r="A51" s="234"/>
      <c r="B51" s="502"/>
      <c r="C51" s="502"/>
      <c r="D51" s="216">
        <v>1</v>
      </c>
      <c r="E51" s="438" t="str">
        <f t="shared" si="0"/>
        <v>Facility supported by ME</v>
      </c>
      <c r="F51" s="438"/>
      <c r="G51" s="438"/>
      <c r="H51" s="438"/>
      <c r="I51" t="s">
        <v>2300</v>
      </c>
      <c r="P51" s="216"/>
      <c r="Q51" s="216"/>
      <c r="R51" s="216"/>
      <c r="S51" s="274"/>
    </row>
    <row r="52" spans="1:19" x14ac:dyDescent="0.25">
      <c r="A52" s="234"/>
      <c r="E52" s="438"/>
      <c r="F52" s="438"/>
      <c r="G52" s="438"/>
      <c r="H52" s="438"/>
      <c r="P52" s="216"/>
      <c r="Q52" s="216"/>
      <c r="R52" s="216"/>
      <c r="S52" s="274"/>
    </row>
    <row r="53" spans="1:19" x14ac:dyDescent="0.25">
      <c r="A53" s="234" t="s">
        <v>2237</v>
      </c>
      <c r="B53" s="502" t="s">
        <v>2875</v>
      </c>
      <c r="C53" s="502"/>
      <c r="D53" s="216">
        <v>1</v>
      </c>
      <c r="E53" s="438" t="str">
        <f t="shared" si="0"/>
        <v>Facility supported by ME</v>
      </c>
      <c r="F53" s="438"/>
      <c r="G53" s="438"/>
      <c r="H53" s="438"/>
      <c r="I53" t="s">
        <v>2301</v>
      </c>
      <c r="S53" s="274"/>
    </row>
    <row r="54" spans="1:19" x14ac:dyDescent="0.25">
      <c r="A54" s="234">
        <v>1111</v>
      </c>
      <c r="B54" s="502"/>
      <c r="C54" s="502"/>
      <c r="D54" s="216">
        <v>1</v>
      </c>
      <c r="E54" s="438" t="str">
        <f t="shared" si="0"/>
        <v>Facility supported by ME</v>
      </c>
      <c r="F54" s="438"/>
      <c r="G54" s="438"/>
      <c r="H54" s="438"/>
      <c r="I54" t="s">
        <v>2302</v>
      </c>
      <c r="S54" s="274"/>
    </row>
    <row r="55" spans="1:19" x14ac:dyDescent="0.25">
      <c r="A55" s="238" t="s">
        <v>2873</v>
      </c>
      <c r="B55" s="502"/>
      <c r="C55" s="502"/>
      <c r="D55" s="216">
        <v>1</v>
      </c>
      <c r="E55" s="438" t="str">
        <f t="shared" si="0"/>
        <v>Facility supported by ME</v>
      </c>
      <c r="F55" s="438"/>
      <c r="G55" s="438"/>
      <c r="H55" s="438"/>
      <c r="I55" t="s">
        <v>2303</v>
      </c>
      <c r="S55" s="274"/>
    </row>
    <row r="56" spans="1:19" x14ac:dyDescent="0.25">
      <c r="A56" s="234"/>
      <c r="B56" s="502"/>
      <c r="C56" s="502"/>
      <c r="D56" s="216">
        <v>1</v>
      </c>
      <c r="E56" s="438" t="str">
        <f t="shared" si="0"/>
        <v>Facility supported by ME</v>
      </c>
      <c r="F56" s="438"/>
      <c r="G56" s="438"/>
      <c r="H56" s="438"/>
      <c r="I56" t="s">
        <v>2304</v>
      </c>
      <c r="S56" s="274"/>
    </row>
    <row r="57" spans="1:19" x14ac:dyDescent="0.25">
      <c r="A57" s="234"/>
      <c r="B57" s="502"/>
      <c r="C57" s="502"/>
      <c r="D57" s="216">
        <v>1</v>
      </c>
      <c r="E57" s="438" t="str">
        <f t="shared" si="0"/>
        <v>Facility supported by ME</v>
      </c>
      <c r="F57" s="438"/>
      <c r="G57" s="438"/>
      <c r="H57" s="438"/>
      <c r="I57" s="500" t="s">
        <v>2305</v>
      </c>
      <c r="J57" s="500"/>
      <c r="K57" s="500"/>
      <c r="S57" s="274"/>
    </row>
    <row r="58" spans="1:19" x14ac:dyDescent="0.25">
      <c r="A58" s="234"/>
      <c r="B58" s="502"/>
      <c r="C58" s="502"/>
      <c r="D58" s="216">
        <v>1</v>
      </c>
      <c r="E58" s="438" t="str">
        <f t="shared" si="0"/>
        <v>Facility supported by ME</v>
      </c>
      <c r="F58" s="438"/>
      <c r="G58" s="438"/>
      <c r="H58" s="438"/>
      <c r="I58" s="500"/>
      <c r="J58" s="500"/>
      <c r="K58" s="500"/>
      <c r="S58" s="274"/>
    </row>
    <row r="59" spans="1:19" x14ac:dyDescent="0.25">
      <c r="A59" s="234"/>
      <c r="B59" s="502"/>
      <c r="C59" s="502"/>
      <c r="D59" s="216">
        <v>1</v>
      </c>
      <c r="E59" s="438" t="str">
        <f t="shared" si="0"/>
        <v>Facility supported by ME</v>
      </c>
      <c r="F59" s="438"/>
      <c r="G59" s="438"/>
      <c r="H59" s="438"/>
      <c r="I59" s="500"/>
      <c r="J59" s="500"/>
      <c r="K59" s="500"/>
      <c r="S59" s="274"/>
    </row>
    <row r="60" spans="1:19" x14ac:dyDescent="0.25">
      <c r="A60" s="234"/>
      <c r="B60" s="502"/>
      <c r="C60" s="502"/>
      <c r="D60" s="216">
        <v>0</v>
      </c>
      <c r="E60" s="438" t="str">
        <f t="shared" si="0"/>
        <v>Facility Not supported by ME</v>
      </c>
      <c r="F60" s="438"/>
      <c r="G60" s="438"/>
      <c r="H60" s="438"/>
      <c r="I60" s="500"/>
      <c r="J60" s="500"/>
      <c r="K60" s="500"/>
      <c r="S60" s="274"/>
    </row>
    <row r="61" spans="1:19" x14ac:dyDescent="0.25">
      <c r="A61" s="234"/>
      <c r="E61" s="438"/>
      <c r="F61" s="438"/>
      <c r="G61" s="438"/>
      <c r="H61" s="438"/>
      <c r="S61" s="274"/>
    </row>
    <row r="62" spans="1:19" x14ac:dyDescent="0.25">
      <c r="A62" s="234" t="s">
        <v>2238</v>
      </c>
      <c r="B62" s="502" t="s">
        <v>2874</v>
      </c>
      <c r="C62" s="502"/>
      <c r="D62" s="216">
        <v>1</v>
      </c>
      <c r="E62" s="438" t="str">
        <f t="shared" si="0"/>
        <v>Facility supported by ME</v>
      </c>
      <c r="F62" s="438"/>
      <c r="G62" s="438"/>
      <c r="H62" s="438"/>
      <c r="I62" t="s">
        <v>2306</v>
      </c>
      <c r="S62" s="274">
        <v>19</v>
      </c>
    </row>
    <row r="63" spans="1:19" x14ac:dyDescent="0.25">
      <c r="A63" s="234"/>
      <c r="B63" s="502"/>
      <c r="C63" s="502"/>
      <c r="D63" s="216">
        <v>1</v>
      </c>
      <c r="E63" s="438" t="str">
        <f t="shared" si="0"/>
        <v>Facility supported by ME</v>
      </c>
      <c r="F63" s="438"/>
      <c r="G63" s="438"/>
      <c r="H63" s="438"/>
      <c r="I63" t="s">
        <v>2307</v>
      </c>
      <c r="S63" s="274">
        <v>20</v>
      </c>
    </row>
    <row r="64" spans="1:19" x14ac:dyDescent="0.25">
      <c r="A64" s="234"/>
      <c r="B64" s="502"/>
      <c r="C64" s="502"/>
      <c r="D64" s="216">
        <v>1</v>
      </c>
      <c r="E64" s="438" t="str">
        <f t="shared" si="0"/>
        <v>Facility supported by ME</v>
      </c>
      <c r="F64" s="438"/>
      <c r="G64" s="438"/>
      <c r="H64" s="438"/>
      <c r="I64" t="s">
        <v>2308</v>
      </c>
      <c r="S64" s="274">
        <v>21</v>
      </c>
    </row>
    <row r="65" spans="1:19" x14ac:dyDescent="0.25">
      <c r="A65" s="234"/>
      <c r="B65" s="502"/>
      <c r="C65" s="502"/>
      <c r="D65" s="216">
        <v>1</v>
      </c>
      <c r="E65" s="438" t="str">
        <f t="shared" si="0"/>
        <v>Facility supported by ME</v>
      </c>
      <c r="F65" s="438"/>
      <c r="G65" s="438"/>
      <c r="H65" s="438"/>
      <c r="I65" t="s">
        <v>2309</v>
      </c>
      <c r="S65" s="274">
        <v>22</v>
      </c>
    </row>
    <row r="66" spans="1:19" x14ac:dyDescent="0.25">
      <c r="A66" s="234"/>
      <c r="B66" s="502"/>
      <c r="C66" s="502"/>
      <c r="D66" s="216">
        <v>1</v>
      </c>
      <c r="E66" s="438" t="str">
        <f t="shared" si="0"/>
        <v>Facility supported by ME</v>
      </c>
      <c r="F66" s="438"/>
      <c r="G66" s="438"/>
      <c r="H66" s="438"/>
      <c r="I66" t="s">
        <v>2310</v>
      </c>
      <c r="S66" s="274">
        <v>23</v>
      </c>
    </row>
    <row r="67" spans="1:19" x14ac:dyDescent="0.25">
      <c r="A67" s="234"/>
      <c r="B67" s="502"/>
      <c r="C67" s="502"/>
      <c r="D67" s="216">
        <v>0</v>
      </c>
      <c r="E67" s="438" t="str">
        <f t="shared" si="0"/>
        <v>Facility Not supported by ME</v>
      </c>
      <c r="F67" s="438"/>
      <c r="G67" s="438"/>
      <c r="H67" s="438"/>
      <c r="I67" s="500" t="s">
        <v>2305</v>
      </c>
      <c r="J67" s="500"/>
      <c r="S67" s="274"/>
    </row>
    <row r="68" spans="1:19" x14ac:dyDescent="0.25">
      <c r="A68" s="234"/>
      <c r="B68" s="502"/>
      <c r="C68" s="502"/>
      <c r="D68" s="216">
        <v>0</v>
      </c>
      <c r="E68" s="438" t="str">
        <f t="shared" si="0"/>
        <v>Facility Not supported by ME</v>
      </c>
      <c r="F68" s="438"/>
      <c r="G68" s="438"/>
      <c r="H68" s="438"/>
      <c r="I68" s="500"/>
      <c r="J68" s="500"/>
      <c r="S68" s="274"/>
    </row>
    <row r="69" spans="1:19" x14ac:dyDescent="0.25">
      <c r="A69" s="234"/>
      <c r="B69" s="502"/>
      <c r="C69" s="502"/>
      <c r="D69" s="216">
        <v>0</v>
      </c>
      <c r="E69" s="438" t="str">
        <f t="shared" si="0"/>
        <v>Facility Not supported by ME</v>
      </c>
      <c r="F69" s="438"/>
      <c r="G69" s="438"/>
      <c r="H69" s="438"/>
      <c r="I69" s="500"/>
      <c r="J69" s="500"/>
      <c r="S69" s="274"/>
    </row>
    <row r="70" spans="1:19" x14ac:dyDescent="0.25">
      <c r="A70" s="234"/>
      <c r="E70" s="438"/>
      <c r="F70" s="438"/>
      <c r="G70" s="438"/>
      <c r="H70" s="438"/>
      <c r="S70" s="274"/>
    </row>
    <row r="71" spans="1:19" x14ac:dyDescent="0.25">
      <c r="A71" s="234" t="s">
        <v>636</v>
      </c>
      <c r="B71" s="502" t="s">
        <v>2881</v>
      </c>
      <c r="C71" s="502"/>
      <c r="D71" s="216">
        <v>1</v>
      </c>
      <c r="E71" s="438" t="str">
        <f t="shared" si="0"/>
        <v>Facility supported by ME</v>
      </c>
      <c r="F71" s="438"/>
      <c r="G71" s="438"/>
      <c r="H71" s="438"/>
      <c r="I71" t="s">
        <v>2311</v>
      </c>
      <c r="S71" s="274">
        <v>24</v>
      </c>
    </row>
    <row r="72" spans="1:19" x14ac:dyDescent="0.25">
      <c r="A72" s="234"/>
      <c r="B72" s="502"/>
      <c r="C72" s="502"/>
      <c r="D72" s="216">
        <v>1</v>
      </c>
      <c r="E72" s="438" t="str">
        <f t="shared" si="0"/>
        <v>Facility supported by ME</v>
      </c>
      <c r="F72" s="438"/>
      <c r="G72" s="438"/>
      <c r="H72" s="438"/>
      <c r="I72" t="s">
        <v>2312</v>
      </c>
      <c r="S72" s="274">
        <v>25</v>
      </c>
    </row>
    <row r="73" spans="1:19" x14ac:dyDescent="0.25">
      <c r="A73" s="234"/>
      <c r="B73" s="502"/>
      <c r="C73" s="502"/>
      <c r="D73" s="216">
        <v>1</v>
      </c>
      <c r="E73" s="438" t="str">
        <f t="shared" ref="E73:E136" si="1">IF(D73=1, "Facility supported by ME","Facility Not supported by ME")</f>
        <v>Facility supported by ME</v>
      </c>
      <c r="F73" s="438"/>
      <c r="G73" s="438"/>
      <c r="H73" s="438"/>
      <c r="I73" t="s">
        <v>2342</v>
      </c>
      <c r="S73" s="274">
        <v>26</v>
      </c>
    </row>
    <row r="74" spans="1:19" x14ac:dyDescent="0.25">
      <c r="A74" s="234"/>
      <c r="B74" s="502"/>
      <c r="C74" s="502"/>
      <c r="D74" s="216">
        <v>1</v>
      </c>
      <c r="E74" s="438" t="str">
        <f t="shared" si="1"/>
        <v>Facility supported by ME</v>
      </c>
      <c r="F74" s="438"/>
      <c r="G74" s="438"/>
      <c r="H74" s="438"/>
      <c r="I74" t="s">
        <v>2313</v>
      </c>
      <c r="S74" s="274"/>
    </row>
    <row r="75" spans="1:19" x14ac:dyDescent="0.25">
      <c r="A75" s="234"/>
      <c r="B75" s="502"/>
      <c r="C75" s="502"/>
      <c r="D75" s="216">
        <v>1</v>
      </c>
      <c r="E75" s="438" t="str">
        <f t="shared" si="1"/>
        <v>Facility supported by ME</v>
      </c>
      <c r="F75" s="438"/>
      <c r="G75" s="438"/>
      <c r="H75" s="438"/>
      <c r="I75" t="s">
        <v>2314</v>
      </c>
      <c r="S75" s="274"/>
    </row>
    <row r="76" spans="1:19" x14ac:dyDescent="0.25">
      <c r="A76" s="234"/>
      <c r="B76" s="502"/>
      <c r="C76" s="502"/>
      <c r="D76" s="216">
        <v>1</v>
      </c>
      <c r="E76" s="438" t="str">
        <f t="shared" si="1"/>
        <v>Facility supported by ME</v>
      </c>
      <c r="F76" s="438"/>
      <c r="G76" s="438"/>
      <c r="H76" s="438"/>
      <c r="I76" t="s">
        <v>2315</v>
      </c>
      <c r="S76" s="274"/>
    </row>
    <row r="77" spans="1:19" x14ac:dyDescent="0.25">
      <c r="A77" s="234"/>
      <c r="B77" s="502"/>
      <c r="C77" s="502"/>
      <c r="D77" s="216">
        <v>1</v>
      </c>
      <c r="E77" s="438" t="str">
        <f t="shared" si="1"/>
        <v>Facility supported by ME</v>
      </c>
      <c r="F77" s="438"/>
      <c r="G77" s="438"/>
      <c r="H77" s="438"/>
      <c r="I77" t="s">
        <v>2316</v>
      </c>
      <c r="S77" s="274"/>
    </row>
    <row r="78" spans="1:19" x14ac:dyDescent="0.25">
      <c r="A78" s="234"/>
      <c r="B78" s="502"/>
      <c r="C78" s="502"/>
      <c r="D78" s="216">
        <v>1</v>
      </c>
      <c r="E78" s="438" t="str">
        <f t="shared" si="1"/>
        <v>Facility supported by ME</v>
      </c>
      <c r="F78" s="438"/>
      <c r="G78" s="438"/>
      <c r="H78" s="438"/>
      <c r="I78" t="s">
        <v>2317</v>
      </c>
      <c r="S78" s="274"/>
    </row>
    <row r="79" spans="1:19" x14ac:dyDescent="0.25">
      <c r="A79" s="234"/>
      <c r="E79" s="438"/>
      <c r="F79" s="438"/>
      <c r="G79" s="438"/>
      <c r="H79" s="438"/>
      <c r="S79" s="274"/>
    </row>
    <row r="80" spans="1:19" x14ac:dyDescent="0.25">
      <c r="A80" s="234" t="s">
        <v>636</v>
      </c>
      <c r="B80" s="472" t="s">
        <v>2344</v>
      </c>
      <c r="C80" s="472"/>
      <c r="D80" s="216">
        <v>1</v>
      </c>
      <c r="E80" s="438" t="str">
        <f t="shared" si="1"/>
        <v>Facility supported by ME</v>
      </c>
      <c r="F80" s="438"/>
      <c r="G80" s="438"/>
      <c r="H80" s="438"/>
      <c r="I80" t="s">
        <v>2318</v>
      </c>
      <c r="S80" s="274"/>
    </row>
    <row r="81" spans="1:24" x14ac:dyDescent="0.25">
      <c r="A81" s="234"/>
      <c r="B81" s="472"/>
      <c r="C81" s="472"/>
      <c r="D81" s="216">
        <v>1</v>
      </c>
      <c r="E81" s="438" t="str">
        <f t="shared" si="1"/>
        <v>Facility supported by ME</v>
      </c>
      <c r="F81" s="438"/>
      <c r="G81" s="438"/>
      <c r="H81" s="438"/>
      <c r="I81" t="s">
        <v>2319</v>
      </c>
      <c r="S81" s="274"/>
    </row>
    <row r="82" spans="1:24" x14ac:dyDescent="0.25">
      <c r="A82" s="234"/>
      <c r="B82" s="472"/>
      <c r="C82" s="472"/>
      <c r="D82" s="216">
        <v>1</v>
      </c>
      <c r="E82" s="438" t="str">
        <f t="shared" si="1"/>
        <v>Facility supported by ME</v>
      </c>
      <c r="F82" s="438"/>
      <c r="G82" s="438"/>
      <c r="H82" s="438"/>
      <c r="I82" t="s">
        <v>2345</v>
      </c>
      <c r="S82" s="274">
        <v>27</v>
      </c>
    </row>
    <row r="83" spans="1:24" x14ac:dyDescent="0.25">
      <c r="A83" s="234"/>
      <c r="B83" s="472"/>
      <c r="C83" s="472"/>
      <c r="D83" s="216">
        <v>1</v>
      </c>
      <c r="E83" s="438" t="str">
        <f t="shared" si="1"/>
        <v>Facility supported by ME</v>
      </c>
      <c r="F83" s="438"/>
      <c r="G83" s="438"/>
      <c r="H83" s="438"/>
      <c r="I83" t="s">
        <v>2320</v>
      </c>
      <c r="S83" s="274">
        <v>28</v>
      </c>
    </row>
    <row r="84" spans="1:24" x14ac:dyDescent="0.25">
      <c r="A84" s="234"/>
      <c r="B84" s="472"/>
      <c r="C84" s="472"/>
      <c r="D84" s="216">
        <v>1</v>
      </c>
      <c r="E84" s="438" t="str">
        <f t="shared" si="1"/>
        <v>Facility supported by ME</v>
      </c>
      <c r="F84" s="438"/>
      <c r="G84" s="438"/>
      <c r="H84" s="438"/>
      <c r="I84" t="s">
        <v>2343</v>
      </c>
      <c r="S84" s="274">
        <v>29</v>
      </c>
    </row>
    <row r="85" spans="1:24" x14ac:dyDescent="0.25">
      <c r="A85" s="234"/>
      <c r="B85" s="472"/>
      <c r="C85" s="472"/>
      <c r="D85" s="216">
        <v>1</v>
      </c>
      <c r="E85" s="438" t="str">
        <f t="shared" si="1"/>
        <v>Facility supported by ME</v>
      </c>
      <c r="F85" s="438"/>
      <c r="G85" s="438"/>
      <c r="H85" s="438"/>
      <c r="I85" t="s">
        <v>2321</v>
      </c>
      <c r="S85" s="274">
        <v>30</v>
      </c>
    </row>
    <row r="86" spans="1:24" x14ac:dyDescent="0.25">
      <c r="A86" s="234"/>
      <c r="B86" s="472"/>
      <c r="C86" s="472"/>
      <c r="D86" s="216">
        <v>1</v>
      </c>
      <c r="E86" s="438" t="str">
        <f t="shared" si="1"/>
        <v>Facility supported by ME</v>
      </c>
      <c r="F86" s="438"/>
      <c r="G86" s="438"/>
      <c r="H86" s="438"/>
      <c r="I86" t="s">
        <v>2322</v>
      </c>
      <c r="S86" s="274">
        <v>31</v>
      </c>
    </row>
    <row r="87" spans="1:24" x14ac:dyDescent="0.25">
      <c r="A87" s="234"/>
      <c r="B87" s="472"/>
      <c r="C87" s="472"/>
      <c r="D87" s="216">
        <v>1</v>
      </c>
      <c r="E87" s="438" t="str">
        <f t="shared" si="1"/>
        <v>Facility supported by ME</v>
      </c>
      <c r="F87" s="438"/>
      <c r="G87" s="438"/>
      <c r="H87" s="438"/>
      <c r="I87" t="s">
        <v>2305</v>
      </c>
    </row>
    <row r="88" spans="1:24" x14ac:dyDescent="0.25">
      <c r="A88" s="234"/>
      <c r="B88" s="472"/>
      <c r="C88" s="472"/>
      <c r="E88" s="438"/>
      <c r="F88" s="438"/>
      <c r="G88" s="438"/>
      <c r="H88" s="438"/>
      <c r="X88" t="s">
        <v>3400</v>
      </c>
    </row>
    <row r="89" spans="1:24" x14ac:dyDescent="0.25">
      <c r="A89" s="238" t="s">
        <v>2239</v>
      </c>
      <c r="B89" s="502" t="s">
        <v>2882</v>
      </c>
      <c r="C89" s="502"/>
      <c r="D89" s="216">
        <v>1</v>
      </c>
      <c r="E89" s="438" t="str">
        <f t="shared" si="1"/>
        <v>Facility supported by ME</v>
      </c>
      <c r="F89" s="438"/>
      <c r="G89" s="438"/>
      <c r="H89" s="438"/>
      <c r="I89" t="s">
        <v>2323</v>
      </c>
      <c r="X89" t="s">
        <v>3401</v>
      </c>
    </row>
    <row r="90" spans="1:24" x14ac:dyDescent="0.25">
      <c r="A90" s="234"/>
      <c r="B90" s="502"/>
      <c r="C90" s="502"/>
      <c r="D90" s="216">
        <v>1</v>
      </c>
      <c r="E90" s="438" t="str">
        <f t="shared" si="1"/>
        <v>Facility supported by ME</v>
      </c>
      <c r="F90" s="438"/>
      <c r="G90" s="438"/>
      <c r="H90" s="438"/>
      <c r="I90" t="s">
        <v>2324</v>
      </c>
      <c r="X90" t="s">
        <v>3402</v>
      </c>
    </row>
    <row r="91" spans="1:24" x14ac:dyDescent="0.25">
      <c r="A91" s="234"/>
      <c r="B91" s="502"/>
      <c r="C91" s="502"/>
      <c r="D91" s="216">
        <v>0</v>
      </c>
      <c r="E91" s="438" t="str">
        <f t="shared" si="1"/>
        <v>Facility Not supported by ME</v>
      </c>
      <c r="F91" s="438"/>
      <c r="G91" s="438"/>
      <c r="H91" s="438"/>
      <c r="I91" t="s">
        <v>2305</v>
      </c>
      <c r="X91" t="s">
        <v>3403</v>
      </c>
    </row>
    <row r="92" spans="1:24" x14ac:dyDescent="0.25">
      <c r="A92" s="234"/>
      <c r="B92" s="502"/>
      <c r="C92" s="502"/>
      <c r="D92" s="216">
        <v>0</v>
      </c>
      <c r="E92" s="438" t="str">
        <f t="shared" si="1"/>
        <v>Facility Not supported by ME</v>
      </c>
      <c r="F92" s="438"/>
      <c r="G92" s="438"/>
      <c r="H92" s="438"/>
      <c r="I92" t="s">
        <v>2305</v>
      </c>
      <c r="X92" t="s">
        <v>3404</v>
      </c>
    </row>
    <row r="93" spans="1:24" x14ac:dyDescent="0.25">
      <c r="A93" s="234"/>
      <c r="B93" s="502"/>
      <c r="C93" s="502"/>
      <c r="D93" s="216">
        <v>0</v>
      </c>
      <c r="E93" s="438" t="str">
        <f t="shared" si="1"/>
        <v>Facility Not supported by ME</v>
      </c>
      <c r="F93" s="438"/>
      <c r="G93" s="438"/>
      <c r="H93" s="438"/>
      <c r="I93" t="s">
        <v>2305</v>
      </c>
      <c r="X93" t="s">
        <v>3405</v>
      </c>
    </row>
    <row r="94" spans="1:24" x14ac:dyDescent="0.25">
      <c r="A94" s="234"/>
      <c r="B94" s="502"/>
      <c r="C94" s="502"/>
      <c r="D94" s="216">
        <v>0</v>
      </c>
      <c r="E94" s="438" t="str">
        <f t="shared" si="1"/>
        <v>Facility Not supported by ME</v>
      </c>
      <c r="F94" s="438"/>
      <c r="G94" s="438"/>
      <c r="H94" s="438"/>
      <c r="I94" t="s">
        <v>2305</v>
      </c>
      <c r="X94" t="s">
        <v>3406</v>
      </c>
    </row>
    <row r="95" spans="1:24" x14ac:dyDescent="0.25">
      <c r="A95" s="234"/>
      <c r="B95" s="502"/>
      <c r="C95" s="502"/>
      <c r="D95" s="216">
        <v>0</v>
      </c>
      <c r="E95" s="438" t="str">
        <f t="shared" si="1"/>
        <v>Facility Not supported by ME</v>
      </c>
      <c r="F95" s="438"/>
      <c r="G95" s="438"/>
      <c r="H95" s="438"/>
      <c r="I95" t="s">
        <v>2305</v>
      </c>
      <c r="X95" t="s">
        <v>3407</v>
      </c>
    </row>
    <row r="96" spans="1:24" x14ac:dyDescent="0.25">
      <c r="A96" s="234"/>
      <c r="B96" s="502"/>
      <c r="C96" s="502"/>
      <c r="D96" s="216">
        <v>0</v>
      </c>
      <c r="E96" s="438" t="str">
        <f t="shared" si="1"/>
        <v>Facility Not supported by ME</v>
      </c>
      <c r="F96" s="438"/>
      <c r="G96" s="438"/>
      <c r="H96" s="438"/>
      <c r="I96" t="s">
        <v>2305</v>
      </c>
      <c r="X96" t="s">
        <v>3408</v>
      </c>
    </row>
    <row r="97" spans="1:24" x14ac:dyDescent="0.25">
      <c r="A97" s="234"/>
      <c r="E97" s="438"/>
      <c r="F97" s="438"/>
      <c r="G97" s="438"/>
      <c r="H97" s="438"/>
      <c r="X97" t="s">
        <v>3409</v>
      </c>
    </row>
    <row r="98" spans="1:24" x14ac:dyDescent="0.25">
      <c r="A98" s="238" t="s">
        <v>2241</v>
      </c>
      <c r="B98" s="502" t="s">
        <v>2883</v>
      </c>
      <c r="C98" s="502"/>
      <c r="D98" s="216">
        <v>0</v>
      </c>
      <c r="E98" s="438" t="str">
        <f t="shared" si="1"/>
        <v>Facility Not supported by ME</v>
      </c>
      <c r="F98" s="438"/>
      <c r="G98" s="438"/>
      <c r="H98" s="438"/>
      <c r="I98" s="436" t="s">
        <v>2325</v>
      </c>
      <c r="J98" s="436"/>
      <c r="K98" s="436"/>
      <c r="L98" s="436"/>
      <c r="M98" s="436"/>
      <c r="N98" s="436"/>
      <c r="X98" t="s">
        <v>3410</v>
      </c>
    </row>
    <row r="99" spans="1:24" x14ac:dyDescent="0.25">
      <c r="A99" s="234"/>
      <c r="B99" s="502"/>
      <c r="C99" s="502"/>
      <c r="D99" s="216">
        <v>0</v>
      </c>
      <c r="E99" s="438" t="str">
        <f t="shared" si="1"/>
        <v>Facility Not supported by ME</v>
      </c>
      <c r="F99" s="438"/>
      <c r="G99" s="438"/>
      <c r="H99" s="438"/>
      <c r="I99" s="436"/>
      <c r="J99" s="436"/>
      <c r="K99" s="436"/>
      <c r="L99" s="436"/>
      <c r="M99" s="436"/>
      <c r="N99" s="436"/>
      <c r="X99" t="s">
        <v>3411</v>
      </c>
    </row>
    <row r="100" spans="1:24" x14ac:dyDescent="0.25">
      <c r="A100" s="234"/>
      <c r="B100" s="502"/>
      <c r="C100" s="502"/>
      <c r="D100" s="216">
        <v>0</v>
      </c>
      <c r="E100" s="438" t="str">
        <f t="shared" si="1"/>
        <v>Facility Not supported by ME</v>
      </c>
      <c r="F100" s="438"/>
      <c r="G100" s="438"/>
      <c r="H100" s="438"/>
      <c r="I100" s="436"/>
      <c r="J100" s="436"/>
      <c r="K100" s="436"/>
      <c r="L100" s="436"/>
      <c r="M100" s="436"/>
      <c r="N100" s="436"/>
      <c r="X100" t="s">
        <v>3412</v>
      </c>
    </row>
    <row r="101" spans="1:24" ht="15" customHeight="1" x14ac:dyDescent="0.25">
      <c r="A101" s="234"/>
      <c r="B101" s="502"/>
      <c r="C101" s="502"/>
      <c r="D101" s="216">
        <v>0</v>
      </c>
      <c r="E101" s="438" t="str">
        <f t="shared" si="1"/>
        <v>Facility Not supported by ME</v>
      </c>
      <c r="F101" s="438"/>
      <c r="G101" s="438"/>
      <c r="H101" s="438"/>
      <c r="I101" s="436"/>
      <c r="J101" s="436"/>
      <c r="K101" s="436"/>
      <c r="L101" s="436"/>
      <c r="M101" s="436"/>
      <c r="N101" s="436"/>
      <c r="X101" t="s">
        <v>3413</v>
      </c>
    </row>
    <row r="102" spans="1:24" x14ac:dyDescent="0.25">
      <c r="A102" s="234"/>
      <c r="B102" s="502"/>
      <c r="C102" s="502"/>
      <c r="D102" s="216">
        <v>0</v>
      </c>
      <c r="E102" s="438" t="str">
        <f t="shared" si="1"/>
        <v>Facility Not supported by ME</v>
      </c>
      <c r="F102" s="438"/>
      <c r="G102" s="438"/>
      <c r="H102" s="438"/>
      <c r="I102" s="436"/>
      <c r="J102" s="436"/>
      <c r="K102" s="436"/>
      <c r="L102" s="436"/>
      <c r="M102" s="436"/>
      <c r="N102" s="436"/>
      <c r="X102" t="s">
        <v>3414</v>
      </c>
    </row>
    <row r="103" spans="1:24" x14ac:dyDescent="0.25">
      <c r="A103" s="234"/>
      <c r="B103" s="502"/>
      <c r="C103" s="502"/>
      <c r="D103" s="216">
        <v>0</v>
      </c>
      <c r="E103" s="438" t="str">
        <f t="shared" si="1"/>
        <v>Facility Not supported by ME</v>
      </c>
      <c r="F103" s="438"/>
      <c r="G103" s="438"/>
      <c r="H103" s="438"/>
      <c r="I103" s="436"/>
      <c r="J103" s="436"/>
      <c r="K103" s="436"/>
      <c r="L103" s="436"/>
      <c r="M103" s="436"/>
      <c r="N103" s="436"/>
      <c r="X103" t="s">
        <v>3415</v>
      </c>
    </row>
    <row r="104" spans="1:24" x14ac:dyDescent="0.25">
      <c r="A104" s="234"/>
      <c r="B104" s="502"/>
      <c r="C104" s="502"/>
      <c r="D104" s="216">
        <v>0</v>
      </c>
      <c r="E104" s="438" t="str">
        <f t="shared" si="1"/>
        <v>Facility Not supported by ME</v>
      </c>
      <c r="F104" s="438"/>
      <c r="G104" s="438"/>
      <c r="H104" s="438"/>
      <c r="I104" s="436"/>
      <c r="J104" s="436"/>
      <c r="K104" s="436"/>
      <c r="L104" s="436"/>
      <c r="M104" s="436"/>
      <c r="N104" s="436"/>
      <c r="X104" t="s">
        <v>3416</v>
      </c>
    </row>
    <row r="105" spans="1:24" x14ac:dyDescent="0.25">
      <c r="A105" s="234"/>
      <c r="B105" s="502"/>
      <c r="C105" s="502"/>
      <c r="D105" s="216">
        <v>0</v>
      </c>
      <c r="E105" s="438" t="str">
        <f t="shared" si="1"/>
        <v>Facility Not supported by ME</v>
      </c>
      <c r="F105" s="438"/>
      <c r="G105" s="438"/>
      <c r="H105" s="438"/>
      <c r="I105" s="436"/>
      <c r="J105" s="436"/>
      <c r="K105" s="436"/>
      <c r="L105" s="436"/>
      <c r="M105" s="436"/>
      <c r="N105" s="436"/>
      <c r="X105" t="s">
        <v>3417</v>
      </c>
    </row>
    <row r="106" spans="1:24" x14ac:dyDescent="0.25">
      <c r="A106" s="234"/>
      <c r="E106" s="438"/>
      <c r="F106" s="438"/>
      <c r="G106" s="438"/>
      <c r="H106" s="438"/>
      <c r="I106" s="219"/>
      <c r="J106" s="219"/>
      <c r="K106" s="219"/>
      <c r="L106" s="219"/>
      <c r="X106" t="s">
        <v>3418</v>
      </c>
    </row>
    <row r="107" spans="1:24" x14ac:dyDescent="0.25">
      <c r="A107" s="234" t="s">
        <v>636</v>
      </c>
      <c r="B107" s="502" t="s">
        <v>2884</v>
      </c>
      <c r="C107" s="502"/>
      <c r="D107" s="216">
        <v>1</v>
      </c>
      <c r="E107" s="438" t="str">
        <f>IF(D107=1, "Facility supported by ME","Facility Not supported by ME")</f>
        <v>Facility supported by ME</v>
      </c>
      <c r="F107" s="438"/>
      <c r="G107" s="438"/>
      <c r="H107" s="438"/>
      <c r="I107" t="s">
        <v>2326</v>
      </c>
      <c r="K107" s="219"/>
      <c r="L107" s="219"/>
      <c r="S107" s="274">
        <v>32</v>
      </c>
      <c r="X107" t="s">
        <v>3419</v>
      </c>
    </row>
    <row r="108" spans="1:24" x14ac:dyDescent="0.25">
      <c r="A108" s="234"/>
      <c r="B108" s="502"/>
      <c r="C108" s="502"/>
      <c r="D108" s="216">
        <v>1</v>
      </c>
      <c r="E108" s="438" t="str">
        <f t="shared" si="1"/>
        <v>Facility supported by ME</v>
      </c>
      <c r="F108" s="438"/>
      <c r="G108" s="438"/>
      <c r="H108" s="438"/>
      <c r="I108" t="s">
        <v>2327</v>
      </c>
      <c r="K108" s="219"/>
      <c r="L108" s="219"/>
      <c r="S108" s="274">
        <v>33</v>
      </c>
      <c r="X108" t="s">
        <v>3420</v>
      </c>
    </row>
    <row r="109" spans="1:24" x14ac:dyDescent="0.25">
      <c r="A109" s="234"/>
      <c r="B109" s="502"/>
      <c r="C109" s="502"/>
      <c r="D109" s="216">
        <v>1</v>
      </c>
      <c r="E109" s="438" t="str">
        <f t="shared" si="1"/>
        <v>Facility supported by ME</v>
      </c>
      <c r="F109" s="438"/>
      <c r="G109" s="438"/>
      <c r="H109" s="438"/>
      <c r="I109" t="s">
        <v>2328</v>
      </c>
      <c r="S109" s="274">
        <v>34</v>
      </c>
      <c r="X109" t="s">
        <v>3421</v>
      </c>
    </row>
    <row r="110" spans="1:24" x14ac:dyDescent="0.25">
      <c r="A110" s="234"/>
      <c r="B110" s="502"/>
      <c r="C110" s="502"/>
      <c r="D110" s="216">
        <v>1</v>
      </c>
      <c r="E110" s="438" t="str">
        <f t="shared" si="1"/>
        <v>Facility supported by ME</v>
      </c>
      <c r="F110" s="438"/>
      <c r="G110" s="438"/>
      <c r="H110" s="438"/>
      <c r="I110" t="s">
        <v>2329</v>
      </c>
      <c r="S110" s="274">
        <v>35</v>
      </c>
      <c r="X110" t="s">
        <v>3422</v>
      </c>
    </row>
    <row r="111" spans="1:24" x14ac:dyDescent="0.25">
      <c r="A111" s="234"/>
      <c r="B111" s="502"/>
      <c r="C111" s="502"/>
      <c r="D111" s="216">
        <v>1</v>
      </c>
      <c r="E111" s="438" t="str">
        <f t="shared" si="1"/>
        <v>Facility supported by ME</v>
      </c>
      <c r="F111" s="438"/>
      <c r="G111" s="438"/>
      <c r="H111" s="438"/>
      <c r="I111" t="s">
        <v>2330</v>
      </c>
      <c r="S111" s="274">
        <v>36</v>
      </c>
      <c r="X111" t="s">
        <v>3423</v>
      </c>
    </row>
    <row r="112" spans="1:24" x14ac:dyDescent="0.25">
      <c r="A112" s="234"/>
      <c r="B112" s="502"/>
      <c r="C112" s="502"/>
      <c r="D112" s="216">
        <v>1</v>
      </c>
      <c r="E112" s="438" t="str">
        <f t="shared" si="1"/>
        <v>Facility supported by ME</v>
      </c>
      <c r="F112" s="438"/>
      <c r="G112" s="438"/>
      <c r="H112" s="438"/>
      <c r="I112" t="s">
        <v>2305</v>
      </c>
      <c r="R112" s="221"/>
      <c r="S112" s="274">
        <v>37</v>
      </c>
      <c r="T112" s="223"/>
      <c r="U112" s="223"/>
      <c r="X112" t="s">
        <v>3424</v>
      </c>
    </row>
    <row r="113" spans="1:24" ht="15" customHeight="1" x14ac:dyDescent="0.25">
      <c r="A113" s="234"/>
      <c r="B113" s="502"/>
      <c r="C113" s="502"/>
      <c r="D113" s="216">
        <v>1</v>
      </c>
      <c r="E113" s="438" t="str">
        <f t="shared" si="1"/>
        <v>Facility supported by ME</v>
      </c>
      <c r="F113" s="438"/>
      <c r="G113" s="438"/>
      <c r="H113" s="438"/>
      <c r="I113" t="s">
        <v>2305</v>
      </c>
      <c r="R113" s="221"/>
      <c r="S113" s="223"/>
      <c r="T113" s="223"/>
      <c r="U113" s="223"/>
      <c r="X113" t="s">
        <v>3425</v>
      </c>
    </row>
    <row r="114" spans="1:24" x14ac:dyDescent="0.25">
      <c r="A114" s="234"/>
      <c r="B114" s="502"/>
      <c r="C114" s="502"/>
      <c r="D114" s="216">
        <v>1</v>
      </c>
      <c r="E114" s="438" t="str">
        <f t="shared" si="1"/>
        <v>Facility supported by ME</v>
      </c>
      <c r="F114" s="438"/>
      <c r="G114" s="438"/>
      <c r="H114" s="438"/>
      <c r="I114" t="s">
        <v>2305</v>
      </c>
      <c r="R114" s="221"/>
      <c r="S114" s="223"/>
      <c r="T114" s="223"/>
      <c r="U114" s="223"/>
      <c r="X114" t="s">
        <v>3426</v>
      </c>
    </row>
    <row r="115" spans="1:24" x14ac:dyDescent="0.25">
      <c r="A115" s="234"/>
      <c r="E115" s="438"/>
      <c r="F115" s="438"/>
      <c r="G115" s="438"/>
      <c r="H115" s="438"/>
      <c r="R115" s="221"/>
      <c r="S115" s="223"/>
      <c r="T115" s="223"/>
      <c r="U115" s="223"/>
      <c r="X115" t="s">
        <v>3427</v>
      </c>
    </row>
    <row r="116" spans="1:24" x14ac:dyDescent="0.25">
      <c r="A116" s="234" t="s">
        <v>2236</v>
      </c>
      <c r="B116" s="502" t="s">
        <v>2885</v>
      </c>
      <c r="C116" s="502"/>
      <c r="D116" s="216">
        <v>1</v>
      </c>
      <c r="E116" s="438" t="str">
        <f t="shared" si="1"/>
        <v>Facility supported by ME</v>
      </c>
      <c r="F116" s="438"/>
      <c r="G116" s="438"/>
      <c r="H116" s="438"/>
      <c r="I116" t="s">
        <v>2331</v>
      </c>
      <c r="R116" s="221"/>
      <c r="S116" s="227"/>
      <c r="T116" s="223"/>
      <c r="U116" s="223"/>
      <c r="X116" t="s">
        <v>3428</v>
      </c>
    </row>
    <row r="117" spans="1:24" x14ac:dyDescent="0.25">
      <c r="A117" s="234"/>
      <c r="B117" s="502"/>
      <c r="C117" s="502"/>
      <c r="D117" s="216">
        <v>1</v>
      </c>
      <c r="E117" s="438" t="str">
        <f t="shared" si="1"/>
        <v>Facility supported by ME</v>
      </c>
      <c r="F117" s="438"/>
      <c r="G117" s="438"/>
      <c r="H117" s="438"/>
      <c r="I117" t="s">
        <v>2332</v>
      </c>
      <c r="R117" s="221"/>
      <c r="S117" s="227"/>
      <c r="T117" s="223"/>
      <c r="U117" s="223"/>
      <c r="X117" t="s">
        <v>3429</v>
      </c>
    </row>
    <row r="118" spans="1:24" x14ac:dyDescent="0.25">
      <c r="A118" s="234"/>
      <c r="B118" s="502"/>
      <c r="C118" s="502"/>
      <c r="D118" s="216">
        <v>1</v>
      </c>
      <c r="E118" s="438" t="str">
        <f t="shared" si="1"/>
        <v>Facility supported by ME</v>
      </c>
      <c r="F118" s="438"/>
      <c r="G118" s="438"/>
      <c r="H118" s="438"/>
      <c r="I118" t="s">
        <v>2305</v>
      </c>
      <c r="L118" t="s">
        <v>2553</v>
      </c>
      <c r="M118" s="223" t="s">
        <v>2236</v>
      </c>
      <c r="N118" s="223" t="s">
        <v>350</v>
      </c>
      <c r="O118" s="472" t="s">
        <v>2248</v>
      </c>
      <c r="P118" s="472"/>
      <c r="R118" s="221"/>
      <c r="S118" s="223"/>
      <c r="T118" s="223"/>
      <c r="U118" s="223"/>
      <c r="X118" t="s">
        <v>3430</v>
      </c>
    </row>
    <row r="119" spans="1:24" x14ac:dyDescent="0.25">
      <c r="A119" s="234"/>
      <c r="B119" s="502"/>
      <c r="C119" s="502"/>
      <c r="D119" s="216">
        <v>0</v>
      </c>
      <c r="E119" s="438" t="str">
        <f t="shared" si="1"/>
        <v>Facility Not supported by ME</v>
      </c>
      <c r="F119" s="438"/>
      <c r="G119" s="438"/>
      <c r="H119" s="438"/>
      <c r="I119" t="s">
        <v>2305</v>
      </c>
      <c r="R119" s="221"/>
      <c r="S119" s="223"/>
      <c r="T119" s="223"/>
      <c r="U119" s="223"/>
      <c r="X119" t="s">
        <v>3431</v>
      </c>
    </row>
    <row r="120" spans="1:24" x14ac:dyDescent="0.25">
      <c r="A120" s="234"/>
      <c r="B120" s="502"/>
      <c r="C120" s="502"/>
      <c r="D120" s="216">
        <v>0</v>
      </c>
      <c r="E120" s="438" t="str">
        <f t="shared" si="1"/>
        <v>Facility Not supported by ME</v>
      </c>
      <c r="F120" s="438"/>
      <c r="G120" s="438"/>
      <c r="H120" s="438"/>
      <c r="I120" t="s">
        <v>2305</v>
      </c>
      <c r="Q120" s="216"/>
      <c r="R120" s="221"/>
      <c r="S120" s="227"/>
      <c r="T120" s="223"/>
      <c r="U120" s="223"/>
      <c r="X120" t="s">
        <v>3432</v>
      </c>
    </row>
    <row r="121" spans="1:24" x14ac:dyDescent="0.25">
      <c r="A121" s="234"/>
      <c r="B121" s="502"/>
      <c r="C121" s="502"/>
      <c r="D121" s="216">
        <v>1</v>
      </c>
      <c r="E121" s="438" t="str">
        <f t="shared" si="1"/>
        <v>Facility supported by ME</v>
      </c>
      <c r="F121" s="438"/>
      <c r="G121" s="438"/>
      <c r="H121" s="438"/>
      <c r="I121" s="500" t="s">
        <v>2333</v>
      </c>
      <c r="J121" s="500"/>
      <c r="K121" s="500"/>
      <c r="L121" s="500"/>
      <c r="M121" s="500"/>
      <c r="R121" s="221"/>
      <c r="S121" s="223"/>
      <c r="T121" s="223"/>
      <c r="U121" s="223"/>
      <c r="X121" t="s">
        <v>3433</v>
      </c>
    </row>
    <row r="122" spans="1:24" x14ac:dyDescent="0.25">
      <c r="A122" s="234"/>
      <c r="B122" s="502"/>
      <c r="C122" s="502"/>
      <c r="D122" s="216">
        <v>1</v>
      </c>
      <c r="E122" s="438" t="str">
        <f t="shared" si="1"/>
        <v>Facility supported by ME</v>
      </c>
      <c r="F122" s="438"/>
      <c r="G122" s="438"/>
      <c r="H122" s="438"/>
      <c r="I122" s="500"/>
      <c r="J122" s="500"/>
      <c r="K122" s="500"/>
      <c r="L122" s="500"/>
      <c r="M122" s="500"/>
      <c r="R122" s="221"/>
      <c r="S122" s="227"/>
      <c r="T122" s="223"/>
      <c r="U122" s="223"/>
    </row>
    <row r="123" spans="1:24" x14ac:dyDescent="0.25">
      <c r="A123" s="234"/>
      <c r="B123" s="502"/>
      <c r="C123" s="502"/>
      <c r="D123" s="216">
        <v>1</v>
      </c>
      <c r="E123" s="438" t="str">
        <f t="shared" si="1"/>
        <v>Facility supported by ME</v>
      </c>
      <c r="F123" s="438"/>
      <c r="G123" s="438"/>
      <c r="H123" s="438"/>
      <c r="I123" s="500"/>
      <c r="J123" s="500"/>
      <c r="K123" s="500"/>
      <c r="L123" s="500"/>
      <c r="M123" s="500"/>
      <c r="R123" s="221"/>
      <c r="S123" s="227"/>
      <c r="T123" s="223"/>
      <c r="U123" s="223"/>
    </row>
    <row r="124" spans="1:24" x14ac:dyDescent="0.25">
      <c r="A124" s="234"/>
      <c r="E124" s="438"/>
      <c r="F124" s="438"/>
      <c r="G124" s="438"/>
      <c r="H124" s="438"/>
    </row>
    <row r="125" spans="1:24" x14ac:dyDescent="0.25">
      <c r="A125" s="238" t="s">
        <v>2239</v>
      </c>
      <c r="B125" s="502" t="s">
        <v>2886</v>
      </c>
      <c r="C125" s="502"/>
      <c r="D125" s="236">
        <v>1</v>
      </c>
      <c r="E125" s="488" t="str">
        <f t="shared" si="1"/>
        <v>Facility supported by ME</v>
      </c>
      <c r="F125" s="488"/>
      <c r="G125" s="488"/>
      <c r="H125" s="488"/>
      <c r="I125" s="543" t="s">
        <v>2334</v>
      </c>
      <c r="J125" s="543"/>
      <c r="K125" s="543"/>
      <c r="L125" s="543"/>
      <c r="M125" s="543"/>
      <c r="N125" s="543"/>
    </row>
    <row r="126" spans="1:24" x14ac:dyDescent="0.25">
      <c r="A126" s="234"/>
      <c r="B126" s="502"/>
      <c r="C126" s="502"/>
      <c r="D126" s="236">
        <v>1</v>
      </c>
      <c r="E126" s="488" t="str">
        <f t="shared" si="1"/>
        <v>Facility supported by ME</v>
      </c>
      <c r="F126" s="488"/>
      <c r="G126" s="488"/>
      <c r="H126" s="488"/>
      <c r="I126" s="543"/>
      <c r="J126" s="543"/>
      <c r="K126" s="543"/>
      <c r="L126" s="543"/>
      <c r="M126" s="543"/>
      <c r="N126" s="543"/>
    </row>
    <row r="127" spans="1:24" x14ac:dyDescent="0.25">
      <c r="A127" s="234"/>
      <c r="B127" s="502"/>
      <c r="C127" s="502"/>
      <c r="D127" s="236">
        <v>0</v>
      </c>
      <c r="E127" s="488" t="str">
        <f t="shared" si="1"/>
        <v>Facility Not supported by ME</v>
      </c>
      <c r="F127" s="488"/>
      <c r="G127" s="488"/>
      <c r="H127" s="488"/>
      <c r="I127" s="543"/>
      <c r="J127" s="543"/>
      <c r="K127" s="543"/>
      <c r="L127" s="543"/>
      <c r="M127" s="543"/>
      <c r="N127" s="543"/>
    </row>
    <row r="128" spans="1:24" x14ac:dyDescent="0.25">
      <c r="A128" s="234"/>
      <c r="B128" s="502"/>
      <c r="C128" s="502"/>
      <c r="D128" s="236">
        <v>0</v>
      </c>
      <c r="E128" s="488" t="str">
        <f t="shared" si="1"/>
        <v>Facility Not supported by ME</v>
      </c>
      <c r="F128" s="488"/>
      <c r="G128" s="488"/>
      <c r="H128" s="488"/>
      <c r="I128" s="543"/>
      <c r="J128" s="543"/>
      <c r="K128" s="543"/>
      <c r="L128" s="543"/>
      <c r="M128" s="543"/>
      <c r="N128" s="543"/>
    </row>
    <row r="129" spans="1:21" x14ac:dyDescent="0.25">
      <c r="A129" s="234"/>
      <c r="B129" s="502"/>
      <c r="C129" s="502"/>
      <c r="D129" s="236">
        <v>0</v>
      </c>
      <c r="E129" s="488" t="str">
        <f t="shared" si="1"/>
        <v>Facility Not supported by ME</v>
      </c>
      <c r="F129" s="488"/>
      <c r="G129" s="488"/>
      <c r="H129" s="488"/>
      <c r="I129" s="543"/>
      <c r="J129" s="543"/>
      <c r="K129" s="543"/>
      <c r="L129" s="543"/>
      <c r="M129" s="543"/>
      <c r="N129" s="543"/>
    </row>
    <row r="130" spans="1:21" x14ac:dyDescent="0.25">
      <c r="A130" s="234"/>
      <c r="B130" s="502"/>
      <c r="C130" s="502"/>
      <c r="D130" s="216">
        <v>0</v>
      </c>
      <c r="E130" s="438" t="str">
        <f t="shared" si="1"/>
        <v>Facility Not supported by ME</v>
      </c>
      <c r="F130" s="438"/>
      <c r="G130" s="438"/>
      <c r="H130" s="438"/>
      <c r="I130" s="187" t="s">
        <v>2305</v>
      </c>
      <c r="J130" s="187"/>
      <c r="K130" s="187"/>
      <c r="L130" s="187"/>
      <c r="M130" s="187"/>
      <c r="N130" s="187"/>
      <c r="O130" s="187"/>
      <c r="P130" s="187"/>
    </row>
    <row r="131" spans="1:21" x14ac:dyDescent="0.25">
      <c r="A131" s="234"/>
      <c r="B131" s="502"/>
      <c r="C131" s="502"/>
      <c r="D131" s="216">
        <v>0</v>
      </c>
      <c r="E131" s="438" t="str">
        <f t="shared" si="1"/>
        <v>Facility Not supported by ME</v>
      </c>
      <c r="F131" s="438"/>
      <c r="G131" s="438"/>
      <c r="H131" s="438"/>
      <c r="I131" s="500" t="s">
        <v>2346</v>
      </c>
      <c r="J131" s="500"/>
      <c r="K131" s="500"/>
      <c r="L131" s="500"/>
      <c r="M131" s="500"/>
      <c r="N131" s="500"/>
      <c r="O131" s="500"/>
      <c r="P131" s="500"/>
    </row>
    <row r="132" spans="1:21" x14ac:dyDescent="0.25">
      <c r="A132" s="234"/>
      <c r="B132" s="502"/>
      <c r="C132" s="502"/>
      <c r="D132" s="216">
        <v>0</v>
      </c>
      <c r="E132" s="438" t="str">
        <f t="shared" si="1"/>
        <v>Facility Not supported by ME</v>
      </c>
      <c r="F132" s="438"/>
      <c r="G132" s="438"/>
      <c r="H132" s="438"/>
      <c r="I132" s="500"/>
      <c r="J132" s="500"/>
      <c r="K132" s="500"/>
      <c r="L132" s="500"/>
      <c r="M132" s="500"/>
      <c r="N132" s="500"/>
      <c r="O132" s="500"/>
      <c r="P132" s="500"/>
    </row>
    <row r="133" spans="1:21" x14ac:dyDescent="0.25">
      <c r="A133" s="234"/>
      <c r="E133" s="438"/>
      <c r="F133" s="438"/>
      <c r="G133" s="438"/>
      <c r="H133" s="438"/>
      <c r="J133" s="218"/>
      <c r="K133" s="218"/>
      <c r="L133" s="218"/>
      <c r="M133" s="218"/>
      <c r="N133" s="218"/>
      <c r="O133" s="218"/>
    </row>
    <row r="134" spans="1:21" x14ac:dyDescent="0.25">
      <c r="A134" s="234" t="s">
        <v>2240</v>
      </c>
      <c r="B134" s="502" t="s">
        <v>2887</v>
      </c>
      <c r="C134" s="502"/>
      <c r="D134" s="216">
        <v>1</v>
      </c>
      <c r="E134" s="438" t="str">
        <f t="shared" si="1"/>
        <v>Facility supported by ME</v>
      </c>
      <c r="F134" s="438"/>
      <c r="G134" s="438"/>
      <c r="H134" s="438"/>
      <c r="I134" s="436" t="s">
        <v>2347</v>
      </c>
      <c r="J134" s="500"/>
      <c r="K134" s="500"/>
      <c r="L134" s="500"/>
      <c r="M134" s="500"/>
      <c r="N134" s="500"/>
      <c r="O134" s="500"/>
      <c r="S134" s="220"/>
      <c r="T134" s="216"/>
      <c r="U134" s="216"/>
    </row>
    <row r="135" spans="1:21" x14ac:dyDescent="0.25">
      <c r="A135" s="234"/>
      <c r="B135" s="502"/>
      <c r="C135" s="502"/>
      <c r="D135" s="216">
        <v>1</v>
      </c>
      <c r="E135" s="438" t="str">
        <f t="shared" si="1"/>
        <v>Facility supported by ME</v>
      </c>
      <c r="F135" s="438"/>
      <c r="G135" s="438"/>
      <c r="H135" s="438"/>
      <c r="I135" s="500"/>
      <c r="J135" s="500"/>
      <c r="K135" s="500"/>
      <c r="L135" s="500"/>
      <c r="M135" s="500"/>
      <c r="N135" s="500"/>
      <c r="O135" s="500"/>
      <c r="S135" s="216"/>
      <c r="T135" s="216"/>
      <c r="U135" s="216"/>
    </row>
    <row r="136" spans="1:21" x14ac:dyDescent="0.25">
      <c r="A136" s="234"/>
      <c r="B136" s="502"/>
      <c r="C136" s="502"/>
      <c r="D136" s="216">
        <v>0</v>
      </c>
      <c r="E136" s="438" t="str">
        <f t="shared" si="1"/>
        <v>Facility Not supported by ME</v>
      </c>
      <c r="F136" s="438"/>
      <c r="G136" s="438"/>
      <c r="H136" s="438"/>
      <c r="I136" s="500"/>
      <c r="J136" s="500"/>
      <c r="K136" s="500"/>
      <c r="L136" s="500"/>
      <c r="M136" s="500"/>
      <c r="N136" s="500"/>
      <c r="O136" s="500"/>
      <c r="S136" s="220"/>
      <c r="T136" s="216"/>
      <c r="U136" s="216"/>
    </row>
    <row r="137" spans="1:21" x14ac:dyDescent="0.25">
      <c r="A137" s="234"/>
      <c r="B137" s="502"/>
      <c r="C137" s="502"/>
      <c r="D137" s="216">
        <v>1</v>
      </c>
      <c r="E137" s="438" t="str">
        <f t="shared" ref="E137:E159" si="2">IF(D137=1, "Facility supported by ME","Facility Not supported by ME")</f>
        <v>Facility supported by ME</v>
      </c>
      <c r="F137" s="438"/>
      <c r="G137" s="438"/>
      <c r="H137" s="438"/>
      <c r="I137" s="500"/>
      <c r="J137" s="500"/>
      <c r="K137" s="500"/>
      <c r="L137" s="500"/>
      <c r="M137" s="500"/>
      <c r="N137" s="500"/>
      <c r="O137" s="500"/>
      <c r="S137" s="220"/>
      <c r="T137" s="216"/>
      <c r="U137" s="216"/>
    </row>
    <row r="138" spans="1:21" x14ac:dyDescent="0.25">
      <c r="A138" s="234"/>
      <c r="B138" s="502"/>
      <c r="C138" s="502"/>
      <c r="D138" s="216">
        <v>1</v>
      </c>
      <c r="E138" s="438" t="str">
        <f t="shared" si="2"/>
        <v>Facility supported by ME</v>
      </c>
      <c r="F138" s="438"/>
      <c r="G138" s="438"/>
      <c r="H138" s="438"/>
      <c r="I138" s="500"/>
      <c r="J138" s="500"/>
      <c r="K138" s="500"/>
      <c r="L138" s="500"/>
      <c r="M138" s="500"/>
      <c r="N138" s="500"/>
      <c r="O138" s="500"/>
    </row>
    <row r="139" spans="1:21" x14ac:dyDescent="0.25">
      <c r="A139" s="234"/>
      <c r="B139" s="502"/>
      <c r="C139" s="502"/>
      <c r="D139" s="216">
        <v>0</v>
      </c>
      <c r="E139" s="438" t="str">
        <f t="shared" si="2"/>
        <v>Facility Not supported by ME</v>
      </c>
      <c r="F139" s="438"/>
      <c r="G139" s="438"/>
      <c r="H139" s="438"/>
      <c r="I139" s="500"/>
      <c r="J139" s="500"/>
      <c r="K139" s="500"/>
      <c r="L139" s="500"/>
      <c r="M139" s="500"/>
      <c r="N139" s="500"/>
      <c r="O139" s="500"/>
    </row>
    <row r="140" spans="1:21" x14ac:dyDescent="0.25">
      <c r="A140" s="234"/>
      <c r="B140" s="502"/>
      <c r="C140" s="502"/>
      <c r="D140" s="216">
        <v>0</v>
      </c>
      <c r="E140" s="438" t="str">
        <f t="shared" si="2"/>
        <v>Facility Not supported by ME</v>
      </c>
      <c r="F140" s="438"/>
      <c r="G140" s="438"/>
      <c r="H140" s="438"/>
      <c r="I140" s="500"/>
      <c r="J140" s="500"/>
      <c r="K140" s="500"/>
      <c r="L140" s="500"/>
      <c r="M140" s="500"/>
      <c r="N140" s="500"/>
      <c r="O140" s="500"/>
    </row>
    <row r="141" spans="1:21" x14ac:dyDescent="0.25">
      <c r="A141" s="234"/>
      <c r="B141" s="502"/>
      <c r="C141" s="502"/>
      <c r="D141" s="216">
        <v>0</v>
      </c>
      <c r="E141" s="438" t="str">
        <f t="shared" si="2"/>
        <v>Facility Not supported by ME</v>
      </c>
      <c r="F141" s="438"/>
      <c r="G141" s="438"/>
      <c r="H141" s="438"/>
      <c r="I141" t="s">
        <v>2335</v>
      </c>
    </row>
    <row r="142" spans="1:21" x14ac:dyDescent="0.25">
      <c r="A142" s="234"/>
      <c r="E142" s="438"/>
      <c r="F142" s="438"/>
      <c r="G142" s="438"/>
      <c r="H142" s="438"/>
    </row>
    <row r="143" spans="1:21" x14ac:dyDescent="0.25">
      <c r="A143" s="238" t="s">
        <v>2241</v>
      </c>
      <c r="B143" s="502" t="s">
        <v>2888</v>
      </c>
      <c r="C143" s="502"/>
      <c r="D143" s="216">
        <v>0</v>
      </c>
      <c r="E143" s="438" t="str">
        <f t="shared" si="2"/>
        <v>Facility Not supported by ME</v>
      </c>
      <c r="F143" s="438"/>
      <c r="G143" s="438"/>
      <c r="H143" s="438"/>
      <c r="I143" t="s">
        <v>2336</v>
      </c>
    </row>
    <row r="144" spans="1:21" x14ac:dyDescent="0.25">
      <c r="A144" s="234"/>
      <c r="B144" s="502"/>
      <c r="C144" s="502"/>
      <c r="D144" s="216">
        <v>0</v>
      </c>
      <c r="E144" s="438" t="str">
        <f t="shared" si="2"/>
        <v>Facility Not supported by ME</v>
      </c>
      <c r="F144" s="438"/>
      <c r="G144" s="438"/>
      <c r="H144" s="438"/>
      <c r="I144" t="s">
        <v>2337</v>
      </c>
      <c r="O144" s="216"/>
    </row>
    <row r="145" spans="1:15" x14ac:dyDescent="0.25">
      <c r="A145" s="234"/>
      <c r="B145" s="502"/>
      <c r="C145" s="502"/>
      <c r="D145" s="216">
        <v>0</v>
      </c>
      <c r="E145" s="438" t="str">
        <f t="shared" si="2"/>
        <v>Facility Not supported by ME</v>
      </c>
      <c r="F145" s="438"/>
      <c r="G145" s="438"/>
      <c r="H145" s="438"/>
      <c r="I145" t="s">
        <v>2338</v>
      </c>
      <c r="O145" s="216"/>
    </row>
    <row r="146" spans="1:15" x14ac:dyDescent="0.25">
      <c r="A146" s="234"/>
      <c r="B146" s="502"/>
      <c r="C146" s="502"/>
      <c r="D146" s="216">
        <v>0</v>
      </c>
      <c r="E146" s="438" t="str">
        <f t="shared" si="2"/>
        <v>Facility Not supported by ME</v>
      </c>
      <c r="F146" s="438"/>
      <c r="G146" s="438"/>
      <c r="H146" s="438"/>
      <c r="I146" t="s">
        <v>472</v>
      </c>
      <c r="O146" s="216"/>
    </row>
    <row r="147" spans="1:15" x14ac:dyDescent="0.25">
      <c r="A147" s="234"/>
      <c r="B147" s="502"/>
      <c r="C147" s="502"/>
      <c r="D147" s="216">
        <v>0</v>
      </c>
      <c r="E147" s="438" t="str">
        <f t="shared" si="2"/>
        <v>Facility Not supported by ME</v>
      </c>
      <c r="F147" s="438"/>
      <c r="G147" s="438"/>
      <c r="H147" s="438"/>
      <c r="I147" t="s">
        <v>472</v>
      </c>
      <c r="O147" s="216"/>
    </row>
    <row r="148" spans="1:15" x14ac:dyDescent="0.25">
      <c r="A148" s="234"/>
      <c r="B148" s="502"/>
      <c r="C148" s="502"/>
      <c r="D148" s="216">
        <v>0</v>
      </c>
      <c r="E148" s="438" t="str">
        <f t="shared" si="2"/>
        <v>Facility Not supported by ME</v>
      </c>
      <c r="F148" s="438"/>
      <c r="G148" s="438"/>
      <c r="H148" s="438"/>
      <c r="I148" s="500" t="s">
        <v>2339</v>
      </c>
      <c r="J148" s="500"/>
      <c r="K148" s="500"/>
      <c r="L148" s="500"/>
      <c r="M148" s="500"/>
      <c r="N148" s="500"/>
      <c r="O148" s="216"/>
    </row>
    <row r="149" spans="1:15" x14ac:dyDescent="0.25">
      <c r="A149" s="234"/>
      <c r="B149" s="502"/>
      <c r="C149" s="502"/>
      <c r="D149" s="216">
        <v>0</v>
      </c>
      <c r="E149" s="438" t="str">
        <f t="shared" si="2"/>
        <v>Facility Not supported by ME</v>
      </c>
      <c r="F149" s="438"/>
      <c r="G149" s="438"/>
      <c r="H149" s="438"/>
      <c r="I149" s="500"/>
      <c r="J149" s="500"/>
      <c r="K149" s="500"/>
      <c r="L149" s="500"/>
      <c r="M149" s="500"/>
      <c r="N149" s="500"/>
      <c r="O149" s="216"/>
    </row>
    <row r="150" spans="1:15" x14ac:dyDescent="0.25">
      <c r="A150" s="234"/>
      <c r="B150" s="502"/>
      <c r="C150" s="502"/>
      <c r="D150" s="216">
        <v>0</v>
      </c>
      <c r="E150" s="438" t="str">
        <f t="shared" si="2"/>
        <v>Facility Not supported by ME</v>
      </c>
      <c r="F150" s="438"/>
      <c r="G150" s="438"/>
      <c r="H150" s="438"/>
      <c r="I150" s="500"/>
      <c r="J150" s="500"/>
      <c r="K150" s="500"/>
      <c r="L150" s="500"/>
      <c r="M150" s="500"/>
      <c r="N150" s="500"/>
      <c r="O150" s="216"/>
    </row>
    <row r="151" spans="1:15" x14ac:dyDescent="0.25">
      <c r="A151" s="234"/>
      <c r="E151" s="438"/>
      <c r="F151" s="438"/>
      <c r="G151" s="438"/>
      <c r="H151" s="438"/>
    </row>
    <row r="152" spans="1:15" x14ac:dyDescent="0.25">
      <c r="A152" s="238" t="s">
        <v>2239</v>
      </c>
      <c r="B152" s="502" t="s">
        <v>2889</v>
      </c>
      <c r="C152" s="502"/>
      <c r="D152" s="216">
        <v>1</v>
      </c>
      <c r="E152" s="438" t="str">
        <f t="shared" si="2"/>
        <v>Facility supported by ME</v>
      </c>
      <c r="F152" s="438"/>
      <c r="G152" s="438"/>
      <c r="H152" s="438"/>
      <c r="I152" t="s">
        <v>2340</v>
      </c>
    </row>
    <row r="153" spans="1:15" x14ac:dyDescent="0.25">
      <c r="A153" s="234"/>
      <c r="B153" s="502"/>
      <c r="C153" s="502"/>
      <c r="D153" s="216">
        <v>1</v>
      </c>
      <c r="E153" s="438" t="str">
        <f t="shared" si="2"/>
        <v>Facility supported by ME</v>
      </c>
      <c r="F153" s="438"/>
      <c r="G153" s="438"/>
      <c r="H153" s="438"/>
      <c r="I153" t="s">
        <v>2341</v>
      </c>
    </row>
    <row r="154" spans="1:15" x14ac:dyDescent="0.25">
      <c r="A154" s="234"/>
      <c r="B154" s="502"/>
      <c r="C154" s="502"/>
      <c r="D154" s="216">
        <v>0</v>
      </c>
      <c r="E154" s="438" t="str">
        <f t="shared" si="2"/>
        <v>Facility Not supported by ME</v>
      </c>
      <c r="F154" s="438"/>
      <c r="G154" s="438"/>
      <c r="H154" s="438"/>
      <c r="I154" s="500" t="s">
        <v>2305</v>
      </c>
      <c r="J154" s="500"/>
    </row>
    <row r="155" spans="1:15" x14ac:dyDescent="0.25">
      <c r="A155" s="234"/>
      <c r="B155" s="502"/>
      <c r="C155" s="502"/>
      <c r="D155" s="216">
        <v>0</v>
      </c>
      <c r="E155" s="438" t="str">
        <f t="shared" si="2"/>
        <v>Facility Not supported by ME</v>
      </c>
      <c r="F155" s="438"/>
      <c r="G155" s="438"/>
      <c r="H155" s="438"/>
      <c r="I155" s="500"/>
      <c r="J155" s="500"/>
    </row>
    <row r="156" spans="1:15" x14ac:dyDescent="0.25">
      <c r="A156" s="234"/>
      <c r="B156" s="502"/>
      <c r="C156" s="502"/>
      <c r="D156" s="216">
        <v>0</v>
      </c>
      <c r="E156" s="438" t="str">
        <f t="shared" si="2"/>
        <v>Facility Not supported by ME</v>
      </c>
      <c r="F156" s="438"/>
      <c r="G156" s="438"/>
      <c r="H156" s="438"/>
      <c r="I156" s="500"/>
      <c r="J156" s="500"/>
    </row>
    <row r="157" spans="1:15" x14ac:dyDescent="0.25">
      <c r="A157" s="234"/>
      <c r="B157" s="502"/>
      <c r="C157" s="502"/>
      <c r="D157" s="216">
        <v>0</v>
      </c>
      <c r="E157" s="438" t="str">
        <f t="shared" si="2"/>
        <v>Facility Not supported by ME</v>
      </c>
      <c r="F157" s="438"/>
      <c r="G157" s="438"/>
      <c r="H157" s="438"/>
      <c r="I157" s="500"/>
      <c r="J157" s="500"/>
    </row>
    <row r="158" spans="1:15" x14ac:dyDescent="0.25">
      <c r="A158" s="234"/>
      <c r="B158" s="502"/>
      <c r="C158" s="502"/>
      <c r="D158" s="216">
        <v>0</v>
      </c>
      <c r="E158" s="438" t="str">
        <f t="shared" si="2"/>
        <v>Facility Not supported by ME</v>
      </c>
      <c r="F158" s="438"/>
      <c r="G158" s="438"/>
      <c r="H158" s="438"/>
      <c r="I158" s="500"/>
      <c r="J158" s="500"/>
    </row>
    <row r="159" spans="1:15" x14ac:dyDescent="0.25">
      <c r="A159" s="234"/>
      <c r="B159" s="502"/>
      <c r="C159" s="502"/>
      <c r="D159" s="216">
        <v>0</v>
      </c>
      <c r="E159" s="438" t="str">
        <f t="shared" si="2"/>
        <v>Facility Not supported by ME</v>
      </c>
      <c r="F159" s="438"/>
      <c r="G159" s="438"/>
      <c r="H159" s="438"/>
      <c r="I159" s="500"/>
      <c r="J159" s="500"/>
    </row>
    <row r="160" spans="1:15" x14ac:dyDescent="0.25">
      <c r="A160" s="234"/>
      <c r="I160" s="218"/>
      <c r="J160" s="218"/>
      <c r="K160" s="218"/>
      <c r="L160" s="218"/>
      <c r="M160" s="218"/>
      <c r="N160" s="218"/>
    </row>
    <row r="161" spans="1:14" x14ac:dyDescent="0.25">
      <c r="A161" s="234"/>
      <c r="B161" s="472" t="s">
        <v>2348</v>
      </c>
      <c r="C161" s="472"/>
      <c r="I161" s="500" t="s">
        <v>2305</v>
      </c>
      <c r="J161" s="500"/>
      <c r="K161" s="500"/>
      <c r="L161" s="218"/>
      <c r="M161" s="218"/>
      <c r="N161" s="218"/>
    </row>
    <row r="162" spans="1:14" x14ac:dyDescent="0.25">
      <c r="A162" s="234"/>
      <c r="B162" s="472"/>
      <c r="C162" s="472"/>
      <c r="I162" s="500"/>
      <c r="J162" s="500"/>
      <c r="K162" s="500"/>
    </row>
    <row r="163" spans="1:14" x14ac:dyDescent="0.25">
      <c r="A163" s="234"/>
      <c r="B163" s="472"/>
      <c r="C163" s="472"/>
      <c r="I163" s="500"/>
      <c r="J163" s="500"/>
      <c r="K163" s="500"/>
    </row>
    <row r="164" spans="1:14" x14ac:dyDescent="0.25">
      <c r="A164" s="234"/>
      <c r="B164" s="472"/>
      <c r="C164" s="472"/>
      <c r="I164" s="500"/>
      <c r="J164" s="500"/>
      <c r="K164" s="500"/>
    </row>
    <row r="165" spans="1:14" x14ac:dyDescent="0.25">
      <c r="A165" s="234"/>
      <c r="B165" s="472"/>
      <c r="C165" s="472"/>
      <c r="I165" s="500"/>
      <c r="J165" s="500"/>
      <c r="K165" s="500"/>
    </row>
    <row r="166" spans="1:14" x14ac:dyDescent="0.25">
      <c r="A166" s="234"/>
      <c r="B166" s="472"/>
      <c r="C166" s="472"/>
      <c r="I166" s="500"/>
      <c r="J166" s="500"/>
      <c r="K166" s="500"/>
    </row>
    <row r="167" spans="1:14" x14ac:dyDescent="0.25">
      <c r="A167" s="234"/>
      <c r="B167" s="472"/>
      <c r="C167" s="472"/>
      <c r="I167" s="500"/>
      <c r="J167" s="500"/>
      <c r="K167" s="500"/>
    </row>
    <row r="168" spans="1:14" x14ac:dyDescent="0.25">
      <c r="A168" s="234"/>
      <c r="B168" s="472"/>
      <c r="C168" s="472"/>
      <c r="I168" s="500"/>
      <c r="J168" s="500"/>
      <c r="K168" s="500"/>
    </row>
    <row r="170" spans="1:14" x14ac:dyDescent="0.25">
      <c r="B170" s="502" t="s">
        <v>2890</v>
      </c>
      <c r="C170" s="472"/>
      <c r="I170" s="436" t="s">
        <v>2891</v>
      </c>
      <c r="J170" s="436"/>
      <c r="K170" s="436"/>
    </row>
    <row r="171" spans="1:14" x14ac:dyDescent="0.25">
      <c r="B171" s="472"/>
      <c r="C171" s="472"/>
      <c r="I171" s="436"/>
      <c r="J171" s="436"/>
      <c r="K171" s="436"/>
    </row>
    <row r="172" spans="1:14" x14ac:dyDescent="0.25">
      <c r="B172" s="472"/>
      <c r="C172" s="472"/>
      <c r="I172" s="436"/>
      <c r="J172" s="436"/>
      <c r="K172" s="436"/>
    </row>
    <row r="173" spans="1:14" x14ac:dyDescent="0.25">
      <c r="B173" s="472"/>
      <c r="C173" s="472"/>
      <c r="I173" s="436"/>
      <c r="J173" s="436"/>
      <c r="K173" s="436"/>
    </row>
    <row r="174" spans="1:14" x14ac:dyDescent="0.25">
      <c r="B174" s="472"/>
      <c r="C174" s="472"/>
      <c r="I174" s="472" t="s">
        <v>2305</v>
      </c>
      <c r="J174" s="472"/>
      <c r="K174" s="472"/>
    </row>
    <row r="175" spans="1:14" x14ac:dyDescent="0.25">
      <c r="B175" s="472"/>
      <c r="C175" s="472"/>
      <c r="I175" s="472"/>
      <c r="J175" s="472"/>
      <c r="K175" s="472"/>
    </row>
    <row r="176" spans="1:14" x14ac:dyDescent="0.25">
      <c r="B176" s="472"/>
      <c r="C176" s="472"/>
      <c r="I176" s="472"/>
      <c r="J176" s="472"/>
      <c r="K176" s="472"/>
    </row>
    <row r="177" spans="1:11" x14ac:dyDescent="0.25">
      <c r="B177" s="472"/>
      <c r="C177" s="472"/>
      <c r="I177" s="472"/>
      <c r="J177" s="472"/>
      <c r="K177" s="472"/>
    </row>
    <row r="184" spans="1:11" x14ac:dyDescent="0.25">
      <c r="A184" t="s">
        <v>2578</v>
      </c>
    </row>
  </sheetData>
  <mergeCells count="184">
    <mergeCell ref="B170:C177"/>
    <mergeCell ref="I170:K173"/>
    <mergeCell ref="I174:K177"/>
    <mergeCell ref="I161:K168"/>
    <mergeCell ref="E155:H155"/>
    <mergeCell ref="E156:H156"/>
    <mergeCell ref="E157:H157"/>
    <mergeCell ref="E158:H158"/>
    <mergeCell ref="E159:H159"/>
    <mergeCell ref="B161:C168"/>
    <mergeCell ref="E149:H149"/>
    <mergeCell ref="E150:H150"/>
    <mergeCell ref="E151:H151"/>
    <mergeCell ref="E152:H152"/>
    <mergeCell ref="E153:H153"/>
    <mergeCell ref="E154:H154"/>
    <mergeCell ref="E145:H145"/>
    <mergeCell ref="E146:H146"/>
    <mergeCell ref="E147:H147"/>
    <mergeCell ref="E148:H148"/>
    <mergeCell ref="E137:H137"/>
    <mergeCell ref="E138:H138"/>
    <mergeCell ref="E139:H139"/>
    <mergeCell ref="E140:H140"/>
    <mergeCell ref="E141:H141"/>
    <mergeCell ref="E142:H142"/>
    <mergeCell ref="E136:H136"/>
    <mergeCell ref="E125:H125"/>
    <mergeCell ref="E126:H126"/>
    <mergeCell ref="E127:H127"/>
    <mergeCell ref="E128:H128"/>
    <mergeCell ref="E129:H129"/>
    <mergeCell ref="E130:H130"/>
    <mergeCell ref="E134:H134"/>
    <mergeCell ref="E135:H135"/>
    <mergeCell ref="E143:H143"/>
    <mergeCell ref="E144:H144"/>
    <mergeCell ref="B134:C141"/>
    <mergeCell ref="I134:O140"/>
    <mergeCell ref="B143:C150"/>
    <mergeCell ref="I148:N150"/>
    <mergeCell ref="B152:C159"/>
    <mergeCell ref="E115:H115"/>
    <mergeCell ref="E116:H116"/>
    <mergeCell ref="E117:H117"/>
    <mergeCell ref="E118:H118"/>
    <mergeCell ref="E119:H119"/>
    <mergeCell ref="I121:M123"/>
    <mergeCell ref="B125:C132"/>
    <mergeCell ref="I125:N129"/>
    <mergeCell ref="I131:P132"/>
    <mergeCell ref="E121:H121"/>
    <mergeCell ref="E122:H122"/>
    <mergeCell ref="E123:H123"/>
    <mergeCell ref="E124:H124"/>
    <mergeCell ref="I154:J159"/>
    <mergeCell ref="E131:H131"/>
    <mergeCell ref="E132:H132"/>
    <mergeCell ref="E133:H133"/>
    <mergeCell ref="E111:H111"/>
    <mergeCell ref="E112:H112"/>
    <mergeCell ref="E113:H113"/>
    <mergeCell ref="E114:H114"/>
    <mergeCell ref="B107:C114"/>
    <mergeCell ref="B116:C123"/>
    <mergeCell ref="E120:H120"/>
    <mergeCell ref="E105:H105"/>
    <mergeCell ref="E106:H106"/>
    <mergeCell ref="E107:H107"/>
    <mergeCell ref="E108:H108"/>
    <mergeCell ref="E109:H109"/>
    <mergeCell ref="E110:H110"/>
    <mergeCell ref="E86:H86"/>
    <mergeCell ref="E87:H87"/>
    <mergeCell ref="B89:C96"/>
    <mergeCell ref="I98:N105"/>
    <mergeCell ref="B98:C105"/>
    <mergeCell ref="E88:H88"/>
    <mergeCell ref="E89:H89"/>
    <mergeCell ref="E90:H90"/>
    <mergeCell ref="E91:H91"/>
    <mergeCell ref="E92:H92"/>
    <mergeCell ref="B80:C88"/>
    <mergeCell ref="E99:H99"/>
    <mergeCell ref="E100:H100"/>
    <mergeCell ref="E101:H101"/>
    <mergeCell ref="E102:H102"/>
    <mergeCell ref="E103:H103"/>
    <mergeCell ref="E104:H104"/>
    <mergeCell ref="E93:H93"/>
    <mergeCell ref="E94:H94"/>
    <mergeCell ref="E95:H95"/>
    <mergeCell ref="E96:H96"/>
    <mergeCell ref="E97:H97"/>
    <mergeCell ref="E98:H98"/>
    <mergeCell ref="E79:H79"/>
    <mergeCell ref="E80:H80"/>
    <mergeCell ref="E81:H81"/>
    <mergeCell ref="E82:H82"/>
    <mergeCell ref="E83:H83"/>
    <mergeCell ref="E84:H84"/>
    <mergeCell ref="E85:H85"/>
    <mergeCell ref="B71:C78"/>
    <mergeCell ref="E70:H70"/>
    <mergeCell ref="E71:H71"/>
    <mergeCell ref="E72:H72"/>
    <mergeCell ref="E73:H73"/>
    <mergeCell ref="E74:H74"/>
    <mergeCell ref="E75:H75"/>
    <mergeCell ref="E76:H76"/>
    <mergeCell ref="E77:H77"/>
    <mergeCell ref="E78:H78"/>
    <mergeCell ref="B62:C69"/>
    <mergeCell ref="E61:H61"/>
    <mergeCell ref="E62:H62"/>
    <mergeCell ref="E63:H63"/>
    <mergeCell ref="E64:H64"/>
    <mergeCell ref="E65:H65"/>
    <mergeCell ref="E66:H66"/>
    <mergeCell ref="E67:H67"/>
    <mergeCell ref="E68:H68"/>
    <mergeCell ref="E69:H69"/>
    <mergeCell ref="E41:H41"/>
    <mergeCell ref="E42:H42"/>
    <mergeCell ref="E55:H55"/>
    <mergeCell ref="E56:H56"/>
    <mergeCell ref="E57:H57"/>
    <mergeCell ref="E58:H58"/>
    <mergeCell ref="E59:H59"/>
    <mergeCell ref="E60:H60"/>
    <mergeCell ref="E49:H49"/>
    <mergeCell ref="E50:H50"/>
    <mergeCell ref="E51:H51"/>
    <mergeCell ref="E52:H52"/>
    <mergeCell ref="E53:H53"/>
    <mergeCell ref="E54:H54"/>
    <mergeCell ref="E33:H33"/>
    <mergeCell ref="E34:H34"/>
    <mergeCell ref="E35:H35"/>
    <mergeCell ref="E36:H36"/>
    <mergeCell ref="B44:C51"/>
    <mergeCell ref="B53:C60"/>
    <mergeCell ref="E25:H25"/>
    <mergeCell ref="E26:H26"/>
    <mergeCell ref="E27:H27"/>
    <mergeCell ref="E28:H28"/>
    <mergeCell ref="E29:H29"/>
    <mergeCell ref="E30:H30"/>
    <mergeCell ref="E31:H31"/>
    <mergeCell ref="E32:H32"/>
    <mergeCell ref="E43:H43"/>
    <mergeCell ref="E44:H44"/>
    <mergeCell ref="E45:H45"/>
    <mergeCell ref="E46:H46"/>
    <mergeCell ref="E47:H47"/>
    <mergeCell ref="E48:H48"/>
    <mergeCell ref="E37:H37"/>
    <mergeCell ref="E38:H38"/>
    <mergeCell ref="E39:H39"/>
    <mergeCell ref="E40:H40"/>
    <mergeCell ref="I57:K60"/>
    <mergeCell ref="I67:J69"/>
    <mergeCell ref="O118:P118"/>
    <mergeCell ref="E13:H13"/>
    <mergeCell ref="E14:H14"/>
    <mergeCell ref="E15:H15"/>
    <mergeCell ref="B8:C15"/>
    <mergeCell ref="B17:C24"/>
    <mergeCell ref="E16:H16"/>
    <mergeCell ref="E17:H17"/>
    <mergeCell ref="E18:H18"/>
    <mergeCell ref="E19:H19"/>
    <mergeCell ref="E20:H20"/>
    <mergeCell ref="E8:H8"/>
    <mergeCell ref="E9:H9"/>
    <mergeCell ref="E10:H10"/>
    <mergeCell ref="E11:H11"/>
    <mergeCell ref="E12:H12"/>
    <mergeCell ref="E21:H21"/>
    <mergeCell ref="E22:H22"/>
    <mergeCell ref="E23:H23"/>
    <mergeCell ref="E24:H24"/>
    <mergeCell ref="B26:C33"/>
    <mergeCell ref="B35:C42"/>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1:Y60"/>
  <sheetViews>
    <sheetView topLeftCell="A42" zoomScale="80" zoomScaleNormal="80" workbookViewId="0">
      <selection activeCell="E59" sqref="E59"/>
    </sheetView>
  </sheetViews>
  <sheetFormatPr defaultRowHeight="15" x14ac:dyDescent="0.25"/>
  <cols>
    <col min="2" max="2" width="17.42578125" customWidth="1"/>
    <col min="3" max="3" width="30.140625" customWidth="1"/>
    <col min="4" max="4" width="62.5703125" customWidth="1"/>
    <col min="5" max="5" width="59.5703125" customWidth="1"/>
    <col min="6" max="6" width="23.5703125" customWidth="1"/>
    <col min="7" max="7" width="13.42578125" customWidth="1"/>
    <col min="8" max="8" width="17.5703125" customWidth="1"/>
    <col min="9" max="9" width="17.85546875" customWidth="1"/>
    <col min="10" max="10" width="12.28515625" customWidth="1"/>
    <col min="11" max="11" width="11.7109375" customWidth="1"/>
    <col min="12" max="12" width="12.28515625" customWidth="1"/>
    <col min="13" max="13" width="14.85546875" customWidth="1"/>
    <col min="14" max="14" width="14" customWidth="1"/>
    <col min="16" max="16" width="10.5703125" customWidth="1"/>
    <col min="17" max="17" width="10.28515625" customWidth="1"/>
    <col min="18" max="18" width="15.7109375" customWidth="1"/>
    <col min="19" max="19" width="10.85546875" customWidth="1"/>
    <col min="24" max="24" width="43.5703125" customWidth="1"/>
    <col min="25" max="25" width="9.140625" customWidth="1"/>
    <col min="26" max="26" width="17.42578125" customWidth="1"/>
  </cols>
  <sheetData>
    <row r="1" spans="1:20" x14ac:dyDescent="0.25">
      <c r="D1" s="4"/>
      <c r="E1" s="4"/>
      <c r="F1" s="4"/>
      <c r="G1" s="4"/>
      <c r="H1" s="4"/>
    </row>
    <row r="2" spans="1:20" ht="15.75" x14ac:dyDescent="0.25">
      <c r="F2" s="37" t="s">
        <v>157</v>
      </c>
      <c r="G2" s="37" t="s">
        <v>158</v>
      </c>
      <c r="H2" s="37" t="s">
        <v>159</v>
      </c>
      <c r="I2" s="37" t="s">
        <v>160</v>
      </c>
      <c r="J2" s="37" t="s">
        <v>162</v>
      </c>
      <c r="K2" s="37" t="s">
        <v>163</v>
      </c>
      <c r="L2" s="37" t="s">
        <v>164</v>
      </c>
      <c r="M2" s="37" t="s">
        <v>165</v>
      </c>
      <c r="N2" s="37" t="s">
        <v>166</v>
      </c>
      <c r="O2" s="37" t="s">
        <v>167</v>
      </c>
      <c r="P2" s="37" t="s">
        <v>168</v>
      </c>
      <c r="Q2" s="37" t="s">
        <v>169</v>
      </c>
      <c r="R2" s="37" t="s">
        <v>170</v>
      </c>
      <c r="S2" s="37" t="s">
        <v>58</v>
      </c>
    </row>
    <row r="3" spans="1:20" x14ac:dyDescent="0.25">
      <c r="A3" s="12"/>
      <c r="B3" s="12"/>
      <c r="C3" s="12"/>
      <c r="D3" s="12"/>
    </row>
    <row r="4" spans="1:20" x14ac:dyDescent="0.25">
      <c r="A4" s="6" t="s">
        <v>0</v>
      </c>
      <c r="B4" s="4"/>
      <c r="C4" s="4"/>
      <c r="T4" t="s">
        <v>124</v>
      </c>
    </row>
    <row r="5" spans="1:20" x14ac:dyDescent="0.25">
      <c r="A5" s="4"/>
      <c r="B5" s="7" t="s">
        <v>1</v>
      </c>
      <c r="C5" s="4"/>
      <c r="D5" s="9" t="s">
        <v>99</v>
      </c>
    </row>
    <row r="6" spans="1:20" x14ac:dyDescent="0.25">
      <c r="A6" s="4"/>
      <c r="B6" s="7" t="s">
        <v>2</v>
      </c>
      <c r="C6" s="4"/>
    </row>
    <row r="7" spans="1:20" x14ac:dyDescent="0.25">
      <c r="A7" s="4"/>
      <c r="B7" s="7" t="s">
        <v>3</v>
      </c>
      <c r="C7" s="4"/>
    </row>
    <row r="8" spans="1:20" x14ac:dyDescent="0.25">
      <c r="A8" s="4"/>
      <c r="B8" s="7" t="s">
        <v>4</v>
      </c>
      <c r="C8" s="4"/>
    </row>
    <row r="9" spans="1:20" x14ac:dyDescent="0.25">
      <c r="A9" s="4"/>
      <c r="B9" s="4"/>
      <c r="C9" s="4"/>
    </row>
    <row r="10" spans="1:20" x14ac:dyDescent="0.25">
      <c r="A10" s="4"/>
      <c r="B10" s="7" t="s">
        <v>50</v>
      </c>
      <c r="C10" s="4"/>
    </row>
    <row r="11" spans="1:20" x14ac:dyDescent="0.25">
      <c r="A11" s="4"/>
      <c r="B11" s="4"/>
      <c r="C11" s="8" t="s">
        <v>5</v>
      </c>
    </row>
    <row r="12" spans="1:20" x14ac:dyDescent="0.25">
      <c r="A12" s="4"/>
      <c r="B12" s="4"/>
      <c r="C12" s="8" t="s">
        <v>7</v>
      </c>
    </row>
    <row r="13" spans="1:20" x14ac:dyDescent="0.25">
      <c r="A13" s="4"/>
      <c r="B13" s="4"/>
      <c r="C13" s="8" t="s">
        <v>8</v>
      </c>
    </row>
    <row r="14" spans="1:20" x14ac:dyDescent="0.25">
      <c r="A14" s="4"/>
      <c r="B14" s="4"/>
      <c r="C14" s="8" t="s">
        <v>9</v>
      </c>
    </row>
    <row r="15" spans="1:20" x14ac:dyDescent="0.25">
      <c r="A15" s="4"/>
      <c r="B15" s="4"/>
      <c r="C15" s="8" t="s">
        <v>10</v>
      </c>
    </row>
    <row r="16" spans="1:20" x14ac:dyDescent="0.25">
      <c r="A16" s="4"/>
      <c r="B16" s="4"/>
      <c r="C16" s="8" t="s">
        <v>11</v>
      </c>
    </row>
    <row r="17" spans="1:19" x14ac:dyDescent="0.25">
      <c r="A17" s="4"/>
      <c r="B17" s="4"/>
      <c r="C17" s="8" t="s">
        <v>12</v>
      </c>
    </row>
    <row r="18" spans="1:19" x14ac:dyDescent="0.25">
      <c r="A18" s="4"/>
      <c r="B18" s="4"/>
      <c r="C18" s="8" t="s">
        <v>13</v>
      </c>
    </row>
    <row r="19" spans="1:19" x14ac:dyDescent="0.25">
      <c r="A19" s="4"/>
      <c r="B19" s="4"/>
      <c r="C19" s="8" t="s">
        <v>14</v>
      </c>
    </row>
    <row r="20" spans="1:19" x14ac:dyDescent="0.25">
      <c r="A20" s="4"/>
      <c r="B20" s="4"/>
      <c r="C20" s="8" t="s">
        <v>15</v>
      </c>
    </row>
    <row r="21" spans="1:19" x14ac:dyDescent="0.25">
      <c r="A21" s="4"/>
      <c r="B21" s="4"/>
      <c r="C21" s="8" t="s">
        <v>16</v>
      </c>
    </row>
    <row r="22" spans="1:19" x14ac:dyDescent="0.25">
      <c r="A22" s="4"/>
      <c r="B22" s="4"/>
      <c r="C22" s="8" t="s">
        <v>17</v>
      </c>
    </row>
    <row r="23" spans="1:19" x14ac:dyDescent="0.25">
      <c r="A23" s="4"/>
      <c r="B23" s="4"/>
      <c r="C23" s="8" t="s">
        <v>18</v>
      </c>
    </row>
    <row r="24" spans="1:19" x14ac:dyDescent="0.25">
      <c r="A24" s="4"/>
      <c r="B24" s="4"/>
      <c r="C24" s="8" t="s">
        <v>19</v>
      </c>
    </row>
    <row r="25" spans="1:19" x14ac:dyDescent="0.25">
      <c r="A25" s="4"/>
      <c r="B25" s="4"/>
      <c r="C25" s="4"/>
    </row>
    <row r="26" spans="1:19" x14ac:dyDescent="0.25">
      <c r="A26" s="4"/>
      <c r="B26" s="7" t="s">
        <v>20</v>
      </c>
      <c r="C26" s="4"/>
      <c r="J26" s="4" t="s">
        <v>162</v>
      </c>
      <c r="K26" s="4" t="s">
        <v>163</v>
      </c>
      <c r="L26" s="4" t="s">
        <v>164</v>
      </c>
      <c r="M26" s="4" t="s">
        <v>165</v>
      </c>
      <c r="N26" s="4" t="s">
        <v>166</v>
      </c>
      <c r="O26" s="4" t="s">
        <v>167</v>
      </c>
      <c r="P26" s="4" t="s">
        <v>168</v>
      </c>
      <c r="Q26" s="4" t="s">
        <v>169</v>
      </c>
      <c r="R26" s="4" t="s">
        <v>170</v>
      </c>
      <c r="S26" s="4" t="s">
        <v>58</v>
      </c>
    </row>
    <row r="27" spans="1:19" x14ac:dyDescent="0.25">
      <c r="B27" s="4"/>
      <c r="C27" s="8" t="s">
        <v>25</v>
      </c>
      <c r="D27" s="52" t="s">
        <v>71</v>
      </c>
      <c r="E27" s="52" t="s">
        <v>100</v>
      </c>
      <c r="F27" s="53" t="s">
        <v>142</v>
      </c>
      <c r="G27" s="54" t="s">
        <v>54</v>
      </c>
      <c r="H27" s="55"/>
      <c r="I27" s="55"/>
      <c r="J27" s="56" t="s">
        <v>175</v>
      </c>
      <c r="K27" s="56" t="s">
        <v>198</v>
      </c>
      <c r="L27" s="56"/>
      <c r="M27" s="56" t="s">
        <v>274</v>
      </c>
      <c r="N27" s="57" t="s">
        <v>274</v>
      </c>
      <c r="O27" s="55"/>
      <c r="P27" s="55"/>
    </row>
    <row r="28" spans="1:19" x14ac:dyDescent="0.25">
      <c r="B28" s="4"/>
      <c r="C28" s="8" t="s">
        <v>23</v>
      </c>
      <c r="D28" s="52" t="s">
        <v>72</v>
      </c>
      <c r="E28" s="52" t="s">
        <v>114</v>
      </c>
      <c r="F28" s="53" t="s">
        <v>134</v>
      </c>
      <c r="G28" s="54" t="s">
        <v>54</v>
      </c>
      <c r="H28" s="55"/>
      <c r="I28" s="55"/>
      <c r="J28" s="56" t="s">
        <v>198</v>
      </c>
      <c r="K28" s="56" t="s">
        <v>274</v>
      </c>
      <c r="L28" s="56"/>
      <c r="M28" s="56" t="s">
        <v>274</v>
      </c>
      <c r="N28" s="57" t="s">
        <v>198</v>
      </c>
      <c r="O28" s="55"/>
      <c r="P28" s="55"/>
      <c r="Q28" t="s">
        <v>276</v>
      </c>
    </row>
    <row r="29" spans="1:19" x14ac:dyDescent="0.25">
      <c r="B29" s="4"/>
      <c r="C29" s="8" t="s">
        <v>65</v>
      </c>
      <c r="D29" s="52" t="s">
        <v>312</v>
      </c>
      <c r="E29" s="52" t="s">
        <v>101</v>
      </c>
      <c r="F29" s="53" t="s">
        <v>134</v>
      </c>
      <c r="G29" s="54" t="s">
        <v>54</v>
      </c>
      <c r="H29" s="55"/>
      <c r="I29" s="55"/>
      <c r="J29" s="56" t="s">
        <v>198</v>
      </c>
      <c r="K29" s="56" t="s">
        <v>198</v>
      </c>
      <c r="L29" s="56"/>
      <c r="M29" s="56" t="s">
        <v>274</v>
      </c>
      <c r="N29" s="57" t="s">
        <v>274</v>
      </c>
      <c r="O29" s="55"/>
      <c r="P29" s="55"/>
      <c r="Q29" t="s">
        <v>126</v>
      </c>
    </row>
    <row r="30" spans="1:19" x14ac:dyDescent="0.25">
      <c r="B30" s="4"/>
      <c r="C30" s="8" t="s">
        <v>143</v>
      </c>
      <c r="D30" s="52" t="s">
        <v>73</v>
      </c>
      <c r="E30" s="52" t="s">
        <v>107</v>
      </c>
      <c r="F30" s="53" t="s">
        <v>154</v>
      </c>
      <c r="G30" s="54" t="s">
        <v>54</v>
      </c>
      <c r="H30" s="55"/>
      <c r="I30" s="55"/>
      <c r="J30" s="56" t="s">
        <v>198</v>
      </c>
      <c r="K30" s="56" t="s">
        <v>198</v>
      </c>
      <c r="L30" s="56"/>
      <c r="M30" s="56" t="s">
        <v>274</v>
      </c>
      <c r="N30" s="57" t="s">
        <v>274</v>
      </c>
      <c r="O30" s="55"/>
      <c r="P30" s="55"/>
      <c r="Q30" t="s">
        <v>125</v>
      </c>
    </row>
    <row r="31" spans="1:19" x14ac:dyDescent="0.25">
      <c r="B31" s="4"/>
      <c r="C31" s="8" t="s">
        <v>24</v>
      </c>
      <c r="D31" s="52" t="s">
        <v>74</v>
      </c>
      <c r="E31" s="52" t="s">
        <v>113</v>
      </c>
      <c r="F31" s="53" t="s">
        <v>144</v>
      </c>
      <c r="G31" s="54" t="s">
        <v>54</v>
      </c>
      <c r="H31" s="55"/>
      <c r="I31" s="55"/>
      <c r="J31" s="56" t="s">
        <v>198</v>
      </c>
      <c r="K31" s="56" t="s">
        <v>274</v>
      </c>
      <c r="L31" s="56"/>
      <c r="M31" s="56" t="s">
        <v>274</v>
      </c>
      <c r="N31" s="57" t="s">
        <v>274</v>
      </c>
      <c r="O31" s="55"/>
      <c r="P31" s="55"/>
    </row>
    <row r="32" spans="1:19" x14ac:dyDescent="0.25">
      <c r="B32" s="4"/>
      <c r="C32" s="8" t="s">
        <v>21</v>
      </c>
      <c r="D32" s="52" t="s">
        <v>282</v>
      </c>
      <c r="E32" s="52" t="s">
        <v>112</v>
      </c>
      <c r="F32" s="53" t="s">
        <v>127</v>
      </c>
      <c r="G32" s="54" t="s">
        <v>54</v>
      </c>
      <c r="H32" s="55"/>
      <c r="I32" s="55"/>
      <c r="J32" s="56" t="s">
        <v>198</v>
      </c>
      <c r="K32" s="56" t="s">
        <v>275</v>
      </c>
      <c r="L32" s="56"/>
      <c r="M32" s="56" t="s">
        <v>274</v>
      </c>
      <c r="N32" s="57" t="s">
        <v>274</v>
      </c>
      <c r="O32" s="55"/>
      <c r="P32" s="55"/>
    </row>
    <row r="33" spans="1:25" x14ac:dyDescent="0.25">
      <c r="B33" s="4"/>
      <c r="C33" s="8" t="s">
        <v>22</v>
      </c>
      <c r="D33" s="52" t="s">
        <v>75</v>
      </c>
      <c r="E33" s="52" t="s">
        <v>120</v>
      </c>
      <c r="F33" s="53" t="s">
        <v>155</v>
      </c>
      <c r="G33" s="54" t="s">
        <v>54</v>
      </c>
      <c r="H33" s="55"/>
      <c r="I33" s="55"/>
      <c r="J33" s="56" t="s">
        <v>198</v>
      </c>
      <c r="K33" s="56" t="s">
        <v>274</v>
      </c>
      <c r="L33" s="56"/>
      <c r="M33" s="56" t="s">
        <v>274</v>
      </c>
      <c r="N33" s="57" t="s">
        <v>274</v>
      </c>
      <c r="O33" s="55"/>
      <c r="P33" s="55"/>
      <c r="Q33" s="5" t="s">
        <v>325</v>
      </c>
    </row>
    <row r="34" spans="1:25" x14ac:dyDescent="0.25">
      <c r="B34" s="4"/>
      <c r="C34" s="8" t="s">
        <v>26</v>
      </c>
      <c r="D34" s="23" t="s">
        <v>76</v>
      </c>
      <c r="E34" s="23" t="s">
        <v>311</v>
      </c>
      <c r="F34" s="20" t="s">
        <v>129</v>
      </c>
      <c r="G34" s="24" t="s">
        <v>128</v>
      </c>
      <c r="H34" s="19"/>
      <c r="I34" s="19"/>
      <c r="J34" s="25" t="s">
        <v>198</v>
      </c>
      <c r="K34" s="25" t="s">
        <v>275</v>
      </c>
      <c r="L34" s="25"/>
      <c r="M34" s="25" t="s">
        <v>274</v>
      </c>
      <c r="N34" s="18" t="s">
        <v>274</v>
      </c>
      <c r="O34" s="19"/>
      <c r="P34" s="19" t="s">
        <v>198</v>
      </c>
    </row>
    <row r="35" spans="1:25" x14ac:dyDescent="0.25">
      <c r="B35" s="4"/>
      <c r="C35" s="8" t="s">
        <v>27</v>
      </c>
      <c r="D35" s="45" t="s">
        <v>77</v>
      </c>
      <c r="E35" s="45" t="s">
        <v>102</v>
      </c>
      <c r="F35" s="46" t="s">
        <v>130</v>
      </c>
      <c r="G35" s="47" t="s">
        <v>54</v>
      </c>
      <c r="H35" s="48"/>
      <c r="I35" s="48"/>
      <c r="J35" s="49" t="s">
        <v>198</v>
      </c>
      <c r="K35" s="49" t="s">
        <v>275</v>
      </c>
      <c r="L35" s="49"/>
      <c r="M35" s="49" t="s">
        <v>274</v>
      </c>
      <c r="N35" s="50" t="s">
        <v>274</v>
      </c>
      <c r="O35" s="48"/>
      <c r="P35" s="48"/>
    </row>
    <row r="36" spans="1:25" x14ac:dyDescent="0.25">
      <c r="B36" s="4"/>
      <c r="C36" s="8" t="s">
        <v>44</v>
      </c>
      <c r="D36" s="45" t="s">
        <v>78</v>
      </c>
      <c r="E36" s="45" t="s">
        <v>103</v>
      </c>
      <c r="F36" s="46" t="s">
        <v>131</v>
      </c>
      <c r="G36" s="47" t="s">
        <v>54</v>
      </c>
      <c r="H36" s="48"/>
      <c r="I36" s="48"/>
      <c r="J36" s="49" t="s">
        <v>198</v>
      </c>
      <c r="K36" s="49" t="s">
        <v>198</v>
      </c>
      <c r="L36" s="49"/>
      <c r="M36" s="49" t="s">
        <v>274</v>
      </c>
      <c r="N36" s="50" t="s">
        <v>274</v>
      </c>
      <c r="O36" s="48"/>
      <c r="P36" s="48"/>
    </row>
    <row r="37" spans="1:25" x14ac:dyDescent="0.25">
      <c r="B37" s="4"/>
      <c r="C37" s="8" t="s">
        <v>45</v>
      </c>
      <c r="D37" s="45" t="s">
        <v>79</v>
      </c>
      <c r="E37" s="45" t="s">
        <v>283</v>
      </c>
      <c r="F37" s="46" t="s">
        <v>132</v>
      </c>
      <c r="G37" s="47" t="s">
        <v>54</v>
      </c>
      <c r="H37" s="48"/>
      <c r="I37" s="48"/>
      <c r="J37" s="49" t="s">
        <v>175</v>
      </c>
      <c r="K37" s="49" t="s">
        <v>274</v>
      </c>
      <c r="L37" s="49"/>
      <c r="M37" s="49" t="s">
        <v>274</v>
      </c>
      <c r="N37" s="50" t="s">
        <v>274</v>
      </c>
      <c r="O37" s="48"/>
      <c r="P37" s="48"/>
    </row>
    <row r="38" spans="1:25" x14ac:dyDescent="0.25">
      <c r="B38" s="4"/>
      <c r="C38" s="8" t="s">
        <v>133</v>
      </c>
      <c r="D38" s="45" t="s">
        <v>326</v>
      </c>
      <c r="E38" s="45" t="s">
        <v>281</v>
      </c>
      <c r="F38" s="46" t="s">
        <v>134</v>
      </c>
      <c r="G38" s="47" t="s">
        <v>54</v>
      </c>
      <c r="H38" s="48"/>
      <c r="I38" s="48"/>
      <c r="J38" s="49" t="s">
        <v>198</v>
      </c>
      <c r="K38" s="49" t="s">
        <v>198</v>
      </c>
      <c r="L38" s="49"/>
      <c r="M38" s="49" t="s">
        <v>274</v>
      </c>
      <c r="N38" s="50" t="s">
        <v>274</v>
      </c>
      <c r="O38" s="48"/>
      <c r="P38" s="48"/>
    </row>
    <row r="39" spans="1:25" x14ac:dyDescent="0.25">
      <c r="B39" s="4"/>
      <c r="C39" s="8" t="s">
        <v>43</v>
      </c>
      <c r="D39" s="45" t="s">
        <v>80</v>
      </c>
      <c r="E39" s="45" t="s">
        <v>104</v>
      </c>
      <c r="F39" s="46" t="s">
        <v>135</v>
      </c>
      <c r="G39" s="47" t="s">
        <v>54</v>
      </c>
      <c r="H39" s="48"/>
      <c r="I39" s="48"/>
      <c r="J39" s="49" t="s">
        <v>198</v>
      </c>
      <c r="K39" s="49" t="s">
        <v>198</v>
      </c>
      <c r="L39" s="49"/>
      <c r="M39" s="49" t="s">
        <v>274</v>
      </c>
      <c r="N39" s="50" t="s">
        <v>274</v>
      </c>
      <c r="O39" s="48"/>
      <c r="P39" s="48"/>
    </row>
    <row r="40" spans="1:25" x14ac:dyDescent="0.25">
      <c r="B40" s="4"/>
      <c r="C40" s="8" t="s">
        <v>81</v>
      </c>
      <c r="D40" s="45" t="s">
        <v>82</v>
      </c>
      <c r="E40" s="45" t="s">
        <v>106</v>
      </c>
      <c r="F40" s="46" t="s">
        <v>156</v>
      </c>
      <c r="G40" s="47" t="s">
        <v>54</v>
      </c>
      <c r="H40" s="48"/>
      <c r="I40" s="48"/>
      <c r="J40" s="49" t="s">
        <v>198</v>
      </c>
      <c r="K40" s="49" t="s">
        <v>274</v>
      </c>
      <c r="L40" s="49"/>
      <c r="M40" s="49" t="s">
        <v>274</v>
      </c>
      <c r="N40" s="50" t="s">
        <v>274</v>
      </c>
      <c r="O40" s="48"/>
      <c r="P40" s="48"/>
    </row>
    <row r="41" spans="1:25" x14ac:dyDescent="0.25">
      <c r="B41" s="4"/>
      <c r="C41" s="8" t="s">
        <v>29</v>
      </c>
      <c r="D41" s="45" t="s">
        <v>83</v>
      </c>
      <c r="E41" s="45" t="s">
        <v>284</v>
      </c>
      <c r="F41" s="46" t="s">
        <v>136</v>
      </c>
      <c r="G41" s="47" t="s">
        <v>54</v>
      </c>
      <c r="H41" s="48"/>
      <c r="I41" s="48"/>
      <c r="J41" s="49" t="s">
        <v>198</v>
      </c>
      <c r="K41" s="49" t="s">
        <v>198</v>
      </c>
      <c r="L41" s="49"/>
      <c r="M41" s="49" t="s">
        <v>274</v>
      </c>
      <c r="N41" s="50" t="s">
        <v>274</v>
      </c>
      <c r="O41" s="48"/>
      <c r="P41" s="48"/>
    </row>
    <row r="42" spans="1:25" x14ac:dyDescent="0.25">
      <c r="B42" s="4"/>
      <c r="C42" s="8" t="s">
        <v>30</v>
      </c>
      <c r="D42" s="45" t="s">
        <v>84</v>
      </c>
      <c r="E42" s="45" t="s">
        <v>285</v>
      </c>
      <c r="F42" s="46" t="s">
        <v>137</v>
      </c>
      <c r="G42" s="47" t="s">
        <v>54</v>
      </c>
      <c r="H42" s="48"/>
      <c r="I42" s="48"/>
      <c r="J42" s="49" t="s">
        <v>198</v>
      </c>
      <c r="K42" s="49" t="s">
        <v>274</v>
      </c>
      <c r="L42" s="49"/>
      <c r="M42" s="49" t="s">
        <v>274</v>
      </c>
      <c r="N42" s="50" t="s">
        <v>274</v>
      </c>
      <c r="O42" s="48"/>
      <c r="P42" s="48"/>
    </row>
    <row r="43" spans="1:25" x14ac:dyDescent="0.25">
      <c r="B43" s="4"/>
      <c r="C43" s="8" t="s">
        <v>69</v>
      </c>
      <c r="D43" s="45" t="s">
        <v>85</v>
      </c>
      <c r="E43" s="45" t="s">
        <v>115</v>
      </c>
      <c r="F43" s="46" t="s">
        <v>138</v>
      </c>
      <c r="G43" s="47" t="s">
        <v>54</v>
      </c>
      <c r="H43" s="48"/>
      <c r="I43" s="48"/>
      <c r="J43" s="49" t="s">
        <v>198</v>
      </c>
      <c r="K43" s="49" t="s">
        <v>198</v>
      </c>
      <c r="L43" s="49"/>
      <c r="M43" s="49" t="s">
        <v>274</v>
      </c>
      <c r="N43" s="50" t="s">
        <v>274</v>
      </c>
      <c r="O43" s="48"/>
      <c r="P43" s="48"/>
    </row>
    <row r="44" spans="1:25" ht="18" customHeight="1" x14ac:dyDescent="0.25">
      <c r="B44" s="4"/>
      <c r="C44" s="8" t="s">
        <v>46</v>
      </c>
      <c r="D44" s="45" t="s">
        <v>86</v>
      </c>
      <c r="E44" s="45" t="s">
        <v>105</v>
      </c>
      <c r="F44" s="46" t="s">
        <v>139</v>
      </c>
      <c r="G44" s="47" t="s">
        <v>54</v>
      </c>
      <c r="H44" s="48"/>
      <c r="I44" s="48"/>
      <c r="J44" s="49" t="s">
        <v>198</v>
      </c>
      <c r="K44" s="49" t="s">
        <v>198</v>
      </c>
      <c r="L44" s="49"/>
      <c r="M44" s="49" t="s">
        <v>274</v>
      </c>
      <c r="N44" s="50" t="s">
        <v>198</v>
      </c>
      <c r="O44" s="48"/>
      <c r="P44" s="48"/>
      <c r="S44" s="11"/>
    </row>
    <row r="45" spans="1:25" ht="15.75" customHeight="1" x14ac:dyDescent="0.25">
      <c r="B45" s="4"/>
      <c r="C45" s="8" t="s">
        <v>48</v>
      </c>
      <c r="D45" s="51" t="s">
        <v>87</v>
      </c>
      <c r="E45" s="51" t="s">
        <v>121</v>
      </c>
      <c r="F45" s="46" t="s">
        <v>140</v>
      </c>
      <c r="G45" s="47" t="s">
        <v>54</v>
      </c>
      <c r="H45" s="48"/>
      <c r="I45" s="48"/>
      <c r="J45" s="49" t="s">
        <v>175</v>
      </c>
      <c r="K45" s="49" t="s">
        <v>274</v>
      </c>
      <c r="L45" s="49"/>
      <c r="M45" s="49" t="s">
        <v>274</v>
      </c>
      <c r="N45" s="50" t="s">
        <v>274</v>
      </c>
      <c r="O45" s="48"/>
      <c r="P45" s="48"/>
      <c r="Q45" t="s">
        <v>324</v>
      </c>
      <c r="X45" s="72" t="s">
        <v>313</v>
      </c>
      <c r="Y45" s="71" t="s">
        <v>314</v>
      </c>
    </row>
    <row r="46" spans="1:25" x14ac:dyDescent="0.25">
      <c r="B46" s="4"/>
      <c r="C46" s="8" t="s">
        <v>47</v>
      </c>
      <c r="D46" s="45" t="s">
        <v>88</v>
      </c>
      <c r="E46" s="45" t="s">
        <v>123</v>
      </c>
      <c r="F46" s="46" t="s">
        <v>141</v>
      </c>
      <c r="G46" s="47" t="s">
        <v>54</v>
      </c>
      <c r="H46" s="48"/>
      <c r="I46" s="48"/>
      <c r="J46" s="49" t="s">
        <v>175</v>
      </c>
      <c r="K46" s="49" t="s">
        <v>274</v>
      </c>
      <c r="L46" s="49"/>
      <c r="M46" s="49" t="s">
        <v>274</v>
      </c>
      <c r="N46" s="50" t="s">
        <v>274</v>
      </c>
      <c r="O46" s="48"/>
      <c r="P46" s="48"/>
      <c r="X46" s="72" t="s">
        <v>315</v>
      </c>
      <c r="Y46" s="71" t="s">
        <v>316</v>
      </c>
    </row>
    <row r="47" spans="1:25" x14ac:dyDescent="0.25">
      <c r="A47" s="13"/>
      <c r="B47" s="4"/>
      <c r="C47" s="4"/>
      <c r="D47" s="10"/>
      <c r="E47" s="9"/>
      <c r="J47" s="12"/>
      <c r="K47" s="12"/>
      <c r="L47" s="12"/>
      <c r="M47" s="12"/>
      <c r="N47" s="4"/>
      <c r="X47" s="72" t="s">
        <v>317</v>
      </c>
      <c r="Y47" s="71" t="s">
        <v>318</v>
      </c>
    </row>
    <row r="48" spans="1:25" x14ac:dyDescent="0.25">
      <c r="A48" s="13"/>
      <c r="B48" s="7" t="s">
        <v>31</v>
      </c>
      <c r="C48" s="4"/>
      <c r="D48" s="10"/>
      <c r="E48" s="9"/>
      <c r="J48" s="4"/>
      <c r="K48" s="4"/>
      <c r="L48" s="4"/>
      <c r="M48" s="4"/>
      <c r="N48" s="4"/>
      <c r="O48" s="4"/>
      <c r="P48" s="4"/>
      <c r="Q48" s="4"/>
      <c r="R48" s="4"/>
      <c r="S48" s="4"/>
      <c r="X48" s="72" t="s">
        <v>319</v>
      </c>
      <c r="Y48" s="71" t="s">
        <v>320</v>
      </c>
    </row>
    <row r="49" spans="1:25" x14ac:dyDescent="0.25">
      <c r="B49" s="4"/>
      <c r="C49" s="8" t="s">
        <v>70</v>
      </c>
      <c r="D49" s="40" t="s">
        <v>89</v>
      </c>
      <c r="E49" s="40" t="s">
        <v>117</v>
      </c>
      <c r="F49" s="40" t="s">
        <v>145</v>
      </c>
      <c r="G49" s="41" t="s">
        <v>153</v>
      </c>
      <c r="H49" s="42"/>
      <c r="I49" s="42"/>
      <c r="J49" s="43" t="s">
        <v>198</v>
      </c>
      <c r="K49" s="43" t="s">
        <v>198</v>
      </c>
      <c r="L49" s="43"/>
      <c r="M49" s="43" t="s">
        <v>205</v>
      </c>
      <c r="N49" s="44" t="s">
        <v>205</v>
      </c>
      <c r="O49" s="42"/>
      <c r="P49" s="42"/>
      <c r="X49" s="72" t="s">
        <v>321</v>
      </c>
      <c r="Y49" s="71" t="s">
        <v>322</v>
      </c>
    </row>
    <row r="50" spans="1:25" x14ac:dyDescent="0.25">
      <c r="B50" s="4"/>
      <c r="C50" s="8" t="s">
        <v>32</v>
      </c>
      <c r="D50" s="40" t="s">
        <v>90</v>
      </c>
      <c r="E50" s="40" t="s">
        <v>116</v>
      </c>
      <c r="F50" s="40" t="s">
        <v>146</v>
      </c>
      <c r="G50" s="41" t="s">
        <v>153</v>
      </c>
      <c r="H50" s="42"/>
      <c r="I50" s="42"/>
      <c r="J50" s="43" t="s">
        <v>198</v>
      </c>
      <c r="K50" s="43" t="s">
        <v>205</v>
      </c>
      <c r="L50" s="43"/>
      <c r="M50" s="43" t="s">
        <v>274</v>
      </c>
      <c r="N50" s="44" t="s">
        <v>274</v>
      </c>
      <c r="O50" s="42"/>
      <c r="P50" s="42"/>
      <c r="X50" s="73" t="s">
        <v>323</v>
      </c>
      <c r="Y50" s="74" t="s">
        <v>197</v>
      </c>
    </row>
    <row r="51" spans="1:25" x14ac:dyDescent="0.25">
      <c r="B51" s="4"/>
      <c r="C51" s="8" t="s">
        <v>33</v>
      </c>
      <c r="D51" s="40" t="s">
        <v>91</v>
      </c>
      <c r="E51" s="40" t="s">
        <v>111</v>
      </c>
      <c r="F51" s="40" t="s">
        <v>147</v>
      </c>
      <c r="G51" s="41" t="s">
        <v>153</v>
      </c>
      <c r="H51" s="42"/>
      <c r="I51" s="42"/>
      <c r="J51" s="43" t="s">
        <v>198</v>
      </c>
      <c r="K51" s="43" t="s">
        <v>198</v>
      </c>
      <c r="L51" s="43"/>
      <c r="M51" s="43" t="s">
        <v>274</v>
      </c>
      <c r="N51" s="44" t="s">
        <v>274</v>
      </c>
      <c r="O51" s="42"/>
      <c r="P51" s="42"/>
    </row>
    <row r="52" spans="1:25" x14ac:dyDescent="0.25">
      <c r="B52" s="4"/>
      <c r="C52" s="8" t="s">
        <v>34</v>
      </c>
      <c r="D52" s="40" t="s">
        <v>92</v>
      </c>
      <c r="E52" s="40" t="s">
        <v>110</v>
      </c>
      <c r="F52" s="40" t="s">
        <v>135</v>
      </c>
      <c r="G52" s="41" t="s">
        <v>153</v>
      </c>
      <c r="H52" s="42"/>
      <c r="I52" s="42"/>
      <c r="J52" s="43" t="s">
        <v>198</v>
      </c>
      <c r="K52" s="43" t="s">
        <v>198</v>
      </c>
      <c r="L52" s="43"/>
      <c r="M52" s="43" t="s">
        <v>274</v>
      </c>
      <c r="N52" s="44" t="s">
        <v>274</v>
      </c>
      <c r="O52" s="42"/>
      <c r="P52" s="42"/>
    </row>
    <row r="53" spans="1:25" x14ac:dyDescent="0.25">
      <c r="B53" s="4"/>
      <c r="C53" s="8" t="s">
        <v>35</v>
      </c>
      <c r="D53" s="40" t="s">
        <v>98</v>
      </c>
      <c r="E53" s="40" t="s">
        <v>98</v>
      </c>
      <c r="F53" s="40" t="s">
        <v>148</v>
      </c>
      <c r="G53" s="41" t="s">
        <v>153</v>
      </c>
      <c r="H53" s="42"/>
      <c r="I53" s="42"/>
      <c r="J53" s="43" t="s">
        <v>198</v>
      </c>
      <c r="K53" s="43" t="s">
        <v>198</v>
      </c>
      <c r="L53" s="43"/>
      <c r="M53" s="43" t="s">
        <v>274</v>
      </c>
      <c r="N53" s="44" t="s">
        <v>274</v>
      </c>
      <c r="O53" s="42"/>
      <c r="P53" s="42"/>
    </row>
    <row r="54" spans="1:25" x14ac:dyDescent="0.25">
      <c r="B54" s="4"/>
      <c r="C54" s="8" t="s">
        <v>36</v>
      </c>
      <c r="D54" s="40" t="s">
        <v>93</v>
      </c>
      <c r="E54" s="40" t="s">
        <v>109</v>
      </c>
      <c r="F54" s="40" t="s">
        <v>149</v>
      </c>
      <c r="G54" s="41" t="s">
        <v>153</v>
      </c>
      <c r="H54" s="42"/>
      <c r="I54" s="42"/>
      <c r="J54" s="43" t="s">
        <v>198</v>
      </c>
      <c r="K54" s="43" t="s">
        <v>198</v>
      </c>
      <c r="L54" s="43"/>
      <c r="M54" s="43" t="s">
        <v>274</v>
      </c>
      <c r="N54" s="44" t="s">
        <v>274</v>
      </c>
      <c r="O54" s="42"/>
      <c r="P54" s="42"/>
    </row>
    <row r="55" spans="1:25" x14ac:dyDescent="0.25">
      <c r="B55" s="4"/>
      <c r="C55" s="8" t="s">
        <v>49</v>
      </c>
      <c r="D55" s="75" t="s">
        <v>94</v>
      </c>
      <c r="E55" s="75" t="s">
        <v>108</v>
      </c>
      <c r="F55" s="75" t="s">
        <v>150</v>
      </c>
      <c r="G55" s="76" t="s">
        <v>54</v>
      </c>
      <c r="H55" s="77"/>
      <c r="I55" s="77"/>
      <c r="J55" s="78" t="s">
        <v>198</v>
      </c>
      <c r="K55" s="78" t="s">
        <v>198</v>
      </c>
      <c r="L55" s="78"/>
      <c r="M55" s="78" t="s">
        <v>274</v>
      </c>
      <c r="N55" s="79" t="s">
        <v>274</v>
      </c>
      <c r="O55" s="77"/>
      <c r="P55" s="77"/>
    </row>
    <row r="56" spans="1:25" x14ac:dyDescent="0.25">
      <c r="B56" s="4"/>
      <c r="C56" s="8" t="s">
        <v>151</v>
      </c>
      <c r="D56" s="38" t="s">
        <v>95</v>
      </c>
      <c r="E56" s="38" t="s">
        <v>122</v>
      </c>
      <c r="F56" s="38" t="s">
        <v>148</v>
      </c>
      <c r="G56" s="39" t="s">
        <v>53</v>
      </c>
      <c r="H56" s="19"/>
      <c r="I56" s="19"/>
      <c r="J56" s="25" t="s">
        <v>198</v>
      </c>
      <c r="K56" s="25" t="s">
        <v>198</v>
      </c>
      <c r="L56" s="25"/>
      <c r="M56" s="25" t="s">
        <v>274</v>
      </c>
      <c r="N56" s="18" t="s">
        <v>274</v>
      </c>
      <c r="O56" s="19"/>
      <c r="P56" s="19" t="s">
        <v>179</v>
      </c>
    </row>
    <row r="57" spans="1:25" x14ac:dyDescent="0.25">
      <c r="B57" s="4"/>
      <c r="C57" s="8" t="s">
        <v>67</v>
      </c>
      <c r="D57" s="40" t="s">
        <v>96</v>
      </c>
      <c r="E57" s="40" t="s">
        <v>118</v>
      </c>
      <c r="F57" s="40" t="s">
        <v>152</v>
      </c>
      <c r="G57" s="41" t="s">
        <v>153</v>
      </c>
      <c r="H57" s="42"/>
      <c r="I57" s="42"/>
      <c r="J57" s="43" t="s">
        <v>198</v>
      </c>
      <c r="K57" s="43" t="s">
        <v>198</v>
      </c>
      <c r="L57" s="43"/>
      <c r="M57" s="43" t="s">
        <v>274</v>
      </c>
      <c r="N57" s="44" t="s">
        <v>274</v>
      </c>
      <c r="O57" s="42"/>
      <c r="P57" s="42"/>
    </row>
    <row r="58" spans="1:25" x14ac:dyDescent="0.25">
      <c r="B58" s="4"/>
      <c r="C58" s="8" t="s">
        <v>68</v>
      </c>
      <c r="D58" s="40" t="s">
        <v>97</v>
      </c>
      <c r="E58" s="40" t="s">
        <v>119</v>
      </c>
      <c r="F58" s="40" t="s">
        <v>152</v>
      </c>
      <c r="G58" s="41" t="s">
        <v>153</v>
      </c>
      <c r="H58" s="42"/>
      <c r="I58" s="42"/>
      <c r="J58" s="43" t="s">
        <v>198</v>
      </c>
      <c r="K58" s="43" t="s">
        <v>205</v>
      </c>
      <c r="L58" s="43"/>
      <c r="M58" s="43" t="s">
        <v>274</v>
      </c>
      <c r="N58" s="44" t="s">
        <v>274</v>
      </c>
      <c r="O58" s="42"/>
      <c r="P58" s="42"/>
    </row>
    <row r="59" spans="1:25" x14ac:dyDescent="0.25">
      <c r="A59" s="4"/>
      <c r="B59" s="4"/>
      <c r="C59" s="4"/>
    </row>
    <row r="60" spans="1:25" x14ac:dyDescent="0.25">
      <c r="A60" s="4"/>
      <c r="B60" s="7" t="s">
        <v>38</v>
      </c>
      <c r="C60" s="4"/>
    </row>
  </sheetData>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dimension ref="A1:CR77"/>
  <sheetViews>
    <sheetView zoomScale="60" zoomScaleNormal="60" workbookViewId="0">
      <selection activeCell="F2" sqref="F2"/>
    </sheetView>
  </sheetViews>
  <sheetFormatPr defaultRowHeight="15" x14ac:dyDescent="0.25"/>
  <cols>
    <col min="1" max="1" width="20.28515625" customWidth="1"/>
    <col min="8" max="8" width="20.42578125" customWidth="1"/>
    <col min="9" max="9" width="21.42578125" customWidth="1"/>
    <col min="10" max="10" width="17" customWidth="1"/>
    <col min="24" max="24" width="11.5703125" customWidth="1"/>
  </cols>
  <sheetData>
    <row r="1" spans="1:96" x14ac:dyDescent="0.25">
      <c r="A1" t="s">
        <v>2828</v>
      </c>
    </row>
    <row r="4" spans="1:96" x14ac:dyDescent="0.25">
      <c r="A4" t="s">
        <v>2485</v>
      </c>
    </row>
    <row r="5" spans="1:96" x14ac:dyDescent="0.25">
      <c r="A5" t="s">
        <v>2486</v>
      </c>
      <c r="B5" t="s">
        <v>2487</v>
      </c>
    </row>
    <row r="6" spans="1:96" x14ac:dyDescent="0.25">
      <c r="A6" t="s">
        <v>2488</v>
      </c>
      <c r="B6" t="s">
        <v>2489</v>
      </c>
    </row>
    <row r="7" spans="1:96" x14ac:dyDescent="0.25">
      <c r="N7" s="234">
        <v>12</v>
      </c>
    </row>
    <row r="8" spans="1:96" x14ac:dyDescent="0.25">
      <c r="A8" s="214"/>
      <c r="B8" s="214">
        <v>12</v>
      </c>
      <c r="C8" t="s">
        <v>2575</v>
      </c>
      <c r="H8" t="s">
        <v>2517</v>
      </c>
      <c r="N8" s="234" t="s">
        <v>2490</v>
      </c>
      <c r="O8" t="s">
        <v>2494</v>
      </c>
      <c r="R8" t="s">
        <v>2479</v>
      </c>
      <c r="AA8" s="233"/>
      <c r="AB8" s="233"/>
      <c r="AC8" s="233"/>
      <c r="AD8" s="233"/>
      <c r="AE8" s="233"/>
      <c r="AF8" s="233"/>
      <c r="AG8" s="233"/>
      <c r="AH8" s="233"/>
      <c r="AI8" s="233"/>
      <c r="AJ8" s="233"/>
      <c r="AK8" s="233"/>
      <c r="AL8" s="233"/>
      <c r="AM8" s="233"/>
      <c r="AN8" s="233"/>
      <c r="AO8" s="233"/>
      <c r="AP8" s="233"/>
      <c r="AQ8" s="233"/>
      <c r="AR8" s="233"/>
      <c r="AS8" s="233"/>
      <c r="AT8" s="233"/>
      <c r="AU8" s="233"/>
      <c r="AV8" s="233"/>
      <c r="AW8" s="233"/>
      <c r="AX8" s="233"/>
      <c r="AY8" s="233"/>
      <c r="AZ8" s="233"/>
      <c r="BA8" s="233"/>
      <c r="BB8" s="233"/>
      <c r="BC8" s="233"/>
      <c r="BD8" s="233"/>
      <c r="BE8" s="233"/>
      <c r="BF8" s="233"/>
      <c r="BG8" s="233"/>
      <c r="BH8" s="233"/>
      <c r="BI8" s="233"/>
      <c r="BJ8" s="233"/>
      <c r="BK8" s="233"/>
      <c r="BL8" s="233"/>
      <c r="BM8" s="233"/>
      <c r="BN8" s="233"/>
      <c r="BO8" s="233"/>
      <c r="BP8" s="233"/>
      <c r="BQ8" s="233"/>
      <c r="BR8" s="233"/>
      <c r="BS8" s="233"/>
      <c r="BT8" s="233"/>
      <c r="BU8" s="233"/>
      <c r="BV8" s="233"/>
      <c r="BW8" s="233"/>
      <c r="BX8" s="233"/>
      <c r="BY8" s="233"/>
      <c r="BZ8" s="233"/>
      <c r="CA8" s="233"/>
      <c r="CB8" s="233"/>
      <c r="CC8" s="233"/>
      <c r="CD8" s="233"/>
      <c r="CE8" s="233"/>
      <c r="CF8" s="233"/>
      <c r="CG8" s="233"/>
      <c r="CH8" s="233"/>
      <c r="CI8" s="233"/>
      <c r="CJ8" s="233"/>
      <c r="CK8" s="233"/>
      <c r="CL8" s="233"/>
      <c r="CM8" s="233"/>
      <c r="CN8" s="233"/>
      <c r="CO8" s="233"/>
      <c r="CP8" s="233"/>
      <c r="CQ8" s="233"/>
      <c r="CR8" s="233"/>
    </row>
    <row r="9" spans="1:96" x14ac:dyDescent="0.25">
      <c r="A9" s="214"/>
      <c r="B9" s="215" t="s">
        <v>2490</v>
      </c>
      <c r="C9" s="3"/>
      <c r="D9" t="s">
        <v>2494</v>
      </c>
      <c r="H9" s="228" t="s">
        <v>1389</v>
      </c>
      <c r="I9" s="496" t="s">
        <v>2510</v>
      </c>
      <c r="J9" s="496"/>
      <c r="K9" s="496"/>
      <c r="L9" s="224" t="s">
        <v>2499</v>
      </c>
      <c r="N9" s="234">
        <v>42</v>
      </c>
      <c r="O9" t="s">
        <v>2872</v>
      </c>
      <c r="R9" s="237" t="s">
        <v>2449</v>
      </c>
      <c r="S9" s="547" t="s">
        <v>2371</v>
      </c>
      <c r="T9" s="548"/>
      <c r="U9" s="549"/>
      <c r="V9" s="228" t="s">
        <v>1032</v>
      </c>
    </row>
    <row r="10" spans="1:96" x14ac:dyDescent="0.25">
      <c r="A10" s="214"/>
      <c r="B10" s="214">
        <v>26</v>
      </c>
      <c r="D10" t="s">
        <v>1032</v>
      </c>
      <c r="E10" t="s">
        <v>2496</v>
      </c>
      <c r="H10" s="239">
        <v>1</v>
      </c>
      <c r="I10" s="544" t="s">
        <v>2511</v>
      </c>
      <c r="J10" s="544"/>
      <c r="K10" s="544"/>
      <c r="L10" s="224">
        <v>1</v>
      </c>
      <c r="N10" s="235">
        <v>81</v>
      </c>
      <c r="O10" s="3" t="s">
        <v>2479</v>
      </c>
      <c r="P10" s="3"/>
      <c r="Q10" s="3"/>
      <c r="R10" s="237">
        <v>1</v>
      </c>
      <c r="S10" s="547" t="s">
        <v>2461</v>
      </c>
      <c r="T10" s="548"/>
      <c r="U10" s="549"/>
      <c r="V10" s="237">
        <v>1</v>
      </c>
    </row>
    <row r="11" spans="1:96" x14ac:dyDescent="0.25">
      <c r="A11" s="214">
        <v>1</v>
      </c>
      <c r="B11" s="215">
        <v>81</v>
      </c>
      <c r="C11" s="3"/>
      <c r="D11" t="s">
        <v>2479</v>
      </c>
      <c r="H11" s="239" t="s">
        <v>2512</v>
      </c>
      <c r="I11" s="544" t="s">
        <v>2513</v>
      </c>
      <c r="J11" s="544"/>
      <c r="K11" s="544"/>
      <c r="L11" s="224" t="s">
        <v>2375</v>
      </c>
      <c r="N11" s="238" t="s">
        <v>2239</v>
      </c>
      <c r="O11" t="s">
        <v>1032</v>
      </c>
      <c r="R11" s="237">
        <v>2</v>
      </c>
      <c r="S11" s="547" t="s">
        <v>2462</v>
      </c>
      <c r="T11" s="548"/>
      <c r="U11" s="549"/>
      <c r="V11" s="237">
        <v>1</v>
      </c>
    </row>
    <row r="12" spans="1:96" x14ac:dyDescent="0.25">
      <c r="A12" s="214">
        <v>2</v>
      </c>
      <c r="B12" s="245" t="s">
        <v>2239</v>
      </c>
      <c r="C12" s="244"/>
      <c r="D12" s="244" t="s">
        <v>2484</v>
      </c>
      <c r="E12" s="244"/>
      <c r="F12" s="244"/>
      <c r="H12" s="239" t="s">
        <v>2514</v>
      </c>
      <c r="I12" s="544" t="s">
        <v>2515</v>
      </c>
      <c r="J12" s="544"/>
      <c r="K12" s="544"/>
      <c r="L12" s="224">
        <v>1</v>
      </c>
      <c r="N12" s="238" t="s">
        <v>2353</v>
      </c>
      <c r="O12" t="s">
        <v>2861</v>
      </c>
      <c r="R12" s="237">
        <v>3</v>
      </c>
      <c r="S12" s="547" t="s">
        <v>2463</v>
      </c>
      <c r="T12" s="548"/>
      <c r="U12" s="549"/>
      <c r="V12" s="237">
        <v>1</v>
      </c>
    </row>
    <row r="13" spans="1:96" x14ac:dyDescent="0.25">
      <c r="A13" s="214">
        <v>3</v>
      </c>
      <c r="B13" s="90" t="s">
        <v>2353</v>
      </c>
      <c r="D13" t="s">
        <v>2474</v>
      </c>
      <c r="H13" s="239" t="s">
        <v>2516</v>
      </c>
      <c r="I13" s="544" t="s">
        <v>2508</v>
      </c>
      <c r="J13" s="544"/>
      <c r="K13" s="544"/>
      <c r="L13" s="224" t="s">
        <v>2509</v>
      </c>
      <c r="N13" s="234">
        <v>21</v>
      </c>
      <c r="O13" t="s">
        <v>2785</v>
      </c>
      <c r="R13" s="237">
        <v>4</v>
      </c>
      <c r="S13" s="547" t="s">
        <v>2464</v>
      </c>
      <c r="T13" s="548"/>
      <c r="U13" s="549"/>
      <c r="V13" s="237">
        <v>1</v>
      </c>
    </row>
    <row r="14" spans="1:96" x14ac:dyDescent="0.25">
      <c r="A14" s="214">
        <v>4</v>
      </c>
      <c r="B14" s="214">
        <v>25</v>
      </c>
      <c r="D14" t="s">
        <v>2475</v>
      </c>
      <c r="N14" s="234">
        <v>81</v>
      </c>
      <c r="O14" t="s">
        <v>2862</v>
      </c>
      <c r="R14" s="237">
        <v>5</v>
      </c>
      <c r="S14" s="547" t="s">
        <v>2465</v>
      </c>
      <c r="T14" s="548"/>
      <c r="U14" s="549"/>
      <c r="V14" s="237">
        <v>1</v>
      </c>
    </row>
    <row r="15" spans="1:96" x14ac:dyDescent="0.25">
      <c r="A15" s="214">
        <v>5</v>
      </c>
      <c r="B15" s="90" t="s">
        <v>2241</v>
      </c>
      <c r="D15" t="s">
        <v>2477</v>
      </c>
      <c r="N15" s="235">
        <v>82</v>
      </c>
      <c r="O15" s="3" t="s">
        <v>2863</v>
      </c>
      <c r="P15" s="3"/>
    </row>
    <row r="16" spans="1:96" x14ac:dyDescent="0.25">
      <c r="A16" s="214">
        <v>6</v>
      </c>
      <c r="B16" s="215">
        <v>82</v>
      </c>
      <c r="C16" s="3"/>
      <c r="D16" t="s">
        <v>2478</v>
      </c>
      <c r="N16" s="238" t="s">
        <v>2352</v>
      </c>
      <c r="O16" t="s">
        <v>1032</v>
      </c>
      <c r="R16" t="s">
        <v>2379</v>
      </c>
    </row>
    <row r="17" spans="1:22" x14ac:dyDescent="0.25">
      <c r="A17" s="214">
        <v>7</v>
      </c>
      <c r="B17" s="245" t="s">
        <v>2352</v>
      </c>
      <c r="C17" s="244"/>
      <c r="D17" s="244" t="s">
        <v>2436</v>
      </c>
      <c r="E17" s="244"/>
      <c r="N17" s="234">
        <v>81</v>
      </c>
      <c r="O17" t="s">
        <v>2495</v>
      </c>
      <c r="R17" s="237" t="s">
        <v>2449</v>
      </c>
      <c r="S17" s="486" t="s">
        <v>2371</v>
      </c>
      <c r="T17" s="486"/>
      <c r="U17" s="486"/>
      <c r="V17" s="237" t="s">
        <v>1032</v>
      </c>
    </row>
    <row r="18" spans="1:22" x14ac:dyDescent="0.25">
      <c r="A18" s="214">
        <v>8</v>
      </c>
      <c r="B18" s="246">
        <v>81</v>
      </c>
      <c r="C18" s="242"/>
      <c r="D18" s="242" t="s">
        <v>2495</v>
      </c>
      <c r="E18" s="242"/>
      <c r="N18" s="238" t="s">
        <v>2352</v>
      </c>
      <c r="O18" t="s">
        <v>2864</v>
      </c>
      <c r="R18" s="237">
        <v>1</v>
      </c>
      <c r="S18" s="550" t="s">
        <v>2450</v>
      </c>
      <c r="T18" s="550"/>
      <c r="U18" s="550"/>
      <c r="V18" s="237">
        <v>1</v>
      </c>
    </row>
    <row r="19" spans="1:22" x14ac:dyDescent="0.25">
      <c r="A19" s="214">
        <v>9</v>
      </c>
      <c r="B19" s="240">
        <v>82</v>
      </c>
      <c r="C19" s="241"/>
      <c r="D19" s="241" t="s">
        <v>1815</v>
      </c>
      <c r="E19" s="241"/>
      <c r="N19" s="234" t="s">
        <v>2855</v>
      </c>
      <c r="O19" t="s">
        <v>2698</v>
      </c>
      <c r="R19" s="237">
        <v>2</v>
      </c>
      <c r="S19" s="550" t="s">
        <v>2451</v>
      </c>
      <c r="T19" s="550"/>
      <c r="U19" s="550"/>
      <c r="V19" s="237">
        <v>1</v>
      </c>
    </row>
    <row r="20" spans="1:22" x14ac:dyDescent="0.25">
      <c r="A20" s="214">
        <v>10</v>
      </c>
      <c r="B20" s="232" t="s">
        <v>2491</v>
      </c>
      <c r="C20" s="3"/>
      <c r="D20" t="s">
        <v>2497</v>
      </c>
      <c r="N20" s="234">
        <v>37</v>
      </c>
      <c r="O20" t="s">
        <v>2870</v>
      </c>
      <c r="R20" s="237">
        <v>3</v>
      </c>
      <c r="S20" s="550" t="s">
        <v>2452</v>
      </c>
      <c r="T20" s="550"/>
      <c r="U20" s="550"/>
      <c r="V20" s="237">
        <v>1</v>
      </c>
    </row>
    <row r="21" spans="1:22" x14ac:dyDescent="0.25">
      <c r="A21" s="214">
        <v>11</v>
      </c>
      <c r="B21" s="249" t="s">
        <v>2210</v>
      </c>
      <c r="C21" s="244" t="s">
        <v>1032</v>
      </c>
      <c r="H21" t="s">
        <v>2497</v>
      </c>
      <c r="N21" s="238" t="s">
        <v>2860</v>
      </c>
      <c r="O21" t="s">
        <v>2869</v>
      </c>
      <c r="R21" s="237">
        <v>4</v>
      </c>
      <c r="S21" s="550" t="s">
        <v>2453</v>
      </c>
      <c r="T21" s="550"/>
      <c r="U21" s="550"/>
      <c r="V21" s="237">
        <v>1</v>
      </c>
    </row>
    <row r="22" spans="1:22" x14ac:dyDescent="0.25">
      <c r="A22" s="214">
        <v>12</v>
      </c>
      <c r="B22" s="270">
        <v>53</v>
      </c>
      <c r="C22" s="241">
        <v>1</v>
      </c>
      <c r="D22" s="545" t="s">
        <v>2837</v>
      </c>
      <c r="E22" s="545"/>
      <c r="H22" s="224" t="s">
        <v>2449</v>
      </c>
      <c r="I22" s="497" t="s">
        <v>1292</v>
      </c>
      <c r="J22" s="546"/>
      <c r="K22" s="498"/>
      <c r="L22" s="224" t="s">
        <v>2499</v>
      </c>
      <c r="N22" s="234">
        <v>53</v>
      </c>
      <c r="O22" s="234">
        <v>1</v>
      </c>
      <c r="P22" s="502" t="s">
        <v>2871</v>
      </c>
      <c r="Q22" s="502"/>
    </row>
    <row r="23" spans="1:22" x14ac:dyDescent="0.25">
      <c r="A23" s="214">
        <v>13</v>
      </c>
      <c r="B23" s="270" t="s">
        <v>2492</v>
      </c>
      <c r="C23" s="241">
        <v>2</v>
      </c>
      <c r="D23" s="545"/>
      <c r="E23" s="545"/>
      <c r="H23" s="224">
        <v>1</v>
      </c>
      <c r="I23" s="486" t="s">
        <v>2500</v>
      </c>
      <c r="J23" s="486"/>
      <c r="K23" s="486"/>
      <c r="L23" s="224">
        <v>1</v>
      </c>
      <c r="N23" s="234">
        <v>65</v>
      </c>
      <c r="O23" s="271">
        <v>2</v>
      </c>
      <c r="P23" s="502"/>
      <c r="Q23" s="502"/>
    </row>
    <row r="24" spans="1:22" x14ac:dyDescent="0.25">
      <c r="A24" s="214">
        <v>14</v>
      </c>
      <c r="B24" s="270">
        <v>61</v>
      </c>
      <c r="C24" s="241">
        <v>3</v>
      </c>
      <c r="D24" s="545"/>
      <c r="E24" s="545"/>
      <c r="H24" s="224" t="s">
        <v>2502</v>
      </c>
      <c r="I24" s="486" t="s">
        <v>2503</v>
      </c>
      <c r="J24" s="486"/>
      <c r="K24" s="486"/>
      <c r="L24" s="224" t="s">
        <v>2501</v>
      </c>
      <c r="N24" s="234" t="s">
        <v>2856</v>
      </c>
      <c r="O24" s="234">
        <v>3</v>
      </c>
      <c r="P24" s="502"/>
      <c r="Q24" s="502"/>
      <c r="R24" t="s">
        <v>2439</v>
      </c>
    </row>
    <row r="25" spans="1:22" x14ac:dyDescent="0.25">
      <c r="A25" s="214">
        <v>15</v>
      </c>
      <c r="B25" s="269">
        <v>72</v>
      </c>
      <c r="C25" s="241">
        <v>4</v>
      </c>
      <c r="D25" s="545"/>
      <c r="E25" s="545"/>
      <c r="H25" s="224" t="s">
        <v>2504</v>
      </c>
      <c r="I25" s="486" t="s">
        <v>2498</v>
      </c>
      <c r="J25" s="486"/>
      <c r="K25" s="486"/>
      <c r="L25" s="224" t="s">
        <v>526</v>
      </c>
      <c r="N25" s="234">
        <v>61</v>
      </c>
      <c r="O25" s="234">
        <v>4</v>
      </c>
      <c r="P25" s="502"/>
      <c r="Q25" s="502"/>
      <c r="R25" t="s">
        <v>2440</v>
      </c>
    </row>
    <row r="26" spans="1:22" x14ac:dyDescent="0.25">
      <c r="A26" s="214">
        <v>16</v>
      </c>
      <c r="B26" s="269">
        <v>74</v>
      </c>
      <c r="C26" s="241">
        <v>5</v>
      </c>
      <c r="D26" s="545"/>
      <c r="E26" s="545"/>
      <c r="H26" s="187"/>
      <c r="I26" s="187"/>
      <c r="J26" s="187"/>
      <c r="K26" s="187"/>
      <c r="L26" s="187"/>
      <c r="N26" s="234" t="s">
        <v>2492</v>
      </c>
      <c r="O26" s="271">
        <v>5</v>
      </c>
      <c r="P26" s="502"/>
      <c r="Q26" s="502"/>
      <c r="R26" t="s">
        <v>2441</v>
      </c>
    </row>
    <row r="27" spans="1:22" x14ac:dyDescent="0.25">
      <c r="A27" s="214">
        <v>17</v>
      </c>
      <c r="B27" s="269">
        <v>66</v>
      </c>
      <c r="C27" s="241">
        <v>6</v>
      </c>
      <c r="D27" s="545"/>
      <c r="E27" s="545"/>
      <c r="N27" s="234">
        <v>61</v>
      </c>
      <c r="O27" s="234">
        <v>6</v>
      </c>
      <c r="P27" s="502"/>
      <c r="Q27" s="502"/>
      <c r="R27" t="s">
        <v>2442</v>
      </c>
    </row>
    <row r="28" spans="1:22" x14ac:dyDescent="0.25">
      <c r="A28" s="214">
        <v>18</v>
      </c>
      <c r="B28" s="269">
        <v>72</v>
      </c>
      <c r="C28" s="241">
        <v>7</v>
      </c>
      <c r="D28" s="545"/>
      <c r="E28" s="545"/>
      <c r="N28" s="234">
        <v>74</v>
      </c>
      <c r="O28" s="234">
        <v>7</v>
      </c>
      <c r="P28" s="502"/>
      <c r="Q28" s="502"/>
      <c r="R28" t="s">
        <v>2443</v>
      </c>
    </row>
    <row r="29" spans="1:22" x14ac:dyDescent="0.25">
      <c r="A29" s="214">
        <v>19</v>
      </c>
      <c r="B29" s="269">
        <v>65</v>
      </c>
      <c r="C29" s="241">
        <v>8</v>
      </c>
      <c r="D29" s="545"/>
      <c r="E29" s="545"/>
      <c r="H29" t="s">
        <v>2537</v>
      </c>
      <c r="N29" s="234">
        <v>20</v>
      </c>
      <c r="O29" s="271">
        <v>8</v>
      </c>
      <c r="P29" s="502"/>
      <c r="Q29" s="502"/>
      <c r="R29" t="s">
        <v>2444</v>
      </c>
    </row>
    <row r="30" spans="1:22" x14ac:dyDescent="0.25">
      <c r="A30" s="214">
        <v>20</v>
      </c>
      <c r="B30" s="269" t="s">
        <v>2493</v>
      </c>
      <c r="C30" s="241">
        <v>9</v>
      </c>
      <c r="D30" s="545"/>
      <c r="E30" s="545"/>
      <c r="H30" s="224" t="s">
        <v>2518</v>
      </c>
      <c r="I30" s="486" t="s">
        <v>2510</v>
      </c>
      <c r="J30" s="486"/>
      <c r="K30" s="224" t="s">
        <v>2521</v>
      </c>
      <c r="L30" s="224" t="s">
        <v>1032</v>
      </c>
      <c r="N30" s="234">
        <v>64</v>
      </c>
      <c r="O30" s="234">
        <v>9</v>
      </c>
      <c r="P30" s="502"/>
      <c r="Q30" s="502"/>
      <c r="R30" t="s">
        <v>2445</v>
      </c>
    </row>
    <row r="31" spans="1:22" x14ac:dyDescent="0.25">
      <c r="A31" s="214">
        <v>21</v>
      </c>
      <c r="B31" s="232" t="s">
        <v>638</v>
      </c>
      <c r="C31" s="3"/>
      <c r="D31" t="s">
        <v>2505</v>
      </c>
      <c r="H31" s="226" t="s">
        <v>2522</v>
      </c>
      <c r="I31" s="544" t="s">
        <v>2523</v>
      </c>
      <c r="J31" s="544"/>
      <c r="K31" s="226" t="s">
        <v>2524</v>
      </c>
      <c r="L31" s="226" t="s">
        <v>2525</v>
      </c>
      <c r="N31" s="234">
        <v>61</v>
      </c>
      <c r="O31" s="234">
        <v>10</v>
      </c>
      <c r="P31" s="502"/>
      <c r="Q31" s="502"/>
      <c r="R31" t="s">
        <v>2446</v>
      </c>
    </row>
    <row r="32" spans="1:22" x14ac:dyDescent="0.25">
      <c r="A32" s="214">
        <v>22</v>
      </c>
      <c r="B32" s="243">
        <v>10</v>
      </c>
      <c r="C32" s="244"/>
      <c r="D32" s="244" t="s">
        <v>2506</v>
      </c>
      <c r="E32" s="244"/>
      <c r="H32" s="226" t="s">
        <v>2519</v>
      </c>
      <c r="I32" s="544" t="s">
        <v>2527</v>
      </c>
      <c r="J32" s="544"/>
      <c r="K32" s="226" t="s">
        <v>2526</v>
      </c>
      <c r="L32" s="226" t="s">
        <v>141</v>
      </c>
      <c r="N32" s="234">
        <v>74</v>
      </c>
      <c r="O32" s="234">
        <v>11</v>
      </c>
      <c r="P32" s="502"/>
      <c r="Q32" s="502"/>
      <c r="R32" t="s">
        <v>2447</v>
      </c>
    </row>
    <row r="33" spans="1:22" x14ac:dyDescent="0.25">
      <c r="A33" s="214">
        <v>23</v>
      </c>
      <c r="B33" s="246" t="s">
        <v>2353</v>
      </c>
      <c r="C33" s="247">
        <v>1</v>
      </c>
      <c r="D33" s="242" t="s">
        <v>2507</v>
      </c>
      <c r="E33" s="242"/>
      <c r="H33" s="226" t="s">
        <v>2528</v>
      </c>
      <c r="I33" s="544" t="s">
        <v>2529</v>
      </c>
      <c r="J33" s="544"/>
      <c r="K33" s="226" t="s">
        <v>336</v>
      </c>
      <c r="L33" s="226" t="s">
        <v>141</v>
      </c>
      <c r="N33" s="234">
        <v>61</v>
      </c>
      <c r="O33" s="271">
        <v>12</v>
      </c>
      <c r="P33" s="502"/>
      <c r="Q33" s="502"/>
      <c r="R33" t="s">
        <v>2448</v>
      </c>
    </row>
    <row r="34" spans="1:22" x14ac:dyDescent="0.25">
      <c r="A34" s="214">
        <v>24</v>
      </c>
      <c r="B34" s="269">
        <v>44</v>
      </c>
      <c r="C34" s="248">
        <v>2</v>
      </c>
      <c r="D34" s="545" t="s">
        <v>2836</v>
      </c>
      <c r="E34" s="545"/>
      <c r="H34" s="226" t="s">
        <v>2530</v>
      </c>
      <c r="I34" s="544" t="s">
        <v>2532</v>
      </c>
      <c r="J34" s="544"/>
      <c r="K34" s="226" t="s">
        <v>2535</v>
      </c>
      <c r="L34" s="226" t="s">
        <v>2536</v>
      </c>
      <c r="N34" s="234" t="s">
        <v>2493</v>
      </c>
      <c r="O34" s="234">
        <v>13</v>
      </c>
      <c r="P34" s="502"/>
      <c r="Q34" s="502"/>
    </row>
    <row r="35" spans="1:22" x14ac:dyDescent="0.25">
      <c r="A35" s="214">
        <v>25</v>
      </c>
      <c r="B35" s="269">
        <v>61</v>
      </c>
      <c r="C35" s="248">
        <v>3</v>
      </c>
      <c r="D35" s="545"/>
      <c r="E35" s="545"/>
      <c r="H35" s="226" t="s">
        <v>2531</v>
      </c>
      <c r="I35" s="544" t="s">
        <v>2534</v>
      </c>
      <c r="J35" s="544"/>
      <c r="K35" s="226" t="s">
        <v>336</v>
      </c>
      <c r="L35" s="226" t="s">
        <v>141</v>
      </c>
      <c r="N35" s="234">
        <v>67</v>
      </c>
      <c r="O35" s="234">
        <v>14</v>
      </c>
      <c r="P35" s="502"/>
      <c r="Q35" s="502"/>
      <c r="R35" t="s">
        <v>2865</v>
      </c>
    </row>
    <row r="36" spans="1:22" x14ac:dyDescent="0.25">
      <c r="A36" s="214">
        <v>26</v>
      </c>
      <c r="B36" s="269">
        <v>66</v>
      </c>
      <c r="C36" s="248">
        <v>4</v>
      </c>
      <c r="D36" s="545"/>
      <c r="E36" s="545"/>
      <c r="H36" s="226" t="s">
        <v>2520</v>
      </c>
      <c r="I36" s="544" t="s">
        <v>2533</v>
      </c>
      <c r="J36" s="544"/>
      <c r="K36" s="226" t="s">
        <v>336</v>
      </c>
      <c r="L36" s="226" t="s">
        <v>141</v>
      </c>
      <c r="N36" s="234">
        <v>20</v>
      </c>
      <c r="O36" s="271">
        <v>15</v>
      </c>
      <c r="P36" s="502"/>
      <c r="Q36" s="502"/>
      <c r="R36" s="237" t="s">
        <v>1389</v>
      </c>
      <c r="S36" s="486" t="s">
        <v>2510</v>
      </c>
      <c r="T36" s="486"/>
      <c r="U36" s="486"/>
      <c r="V36" s="237" t="s">
        <v>2499</v>
      </c>
    </row>
    <row r="37" spans="1:22" x14ac:dyDescent="0.25">
      <c r="A37" s="214">
        <v>27</v>
      </c>
      <c r="B37" s="269">
        <v>74</v>
      </c>
      <c r="C37" s="248">
        <v>5</v>
      </c>
      <c r="D37" s="545"/>
      <c r="E37" s="545"/>
      <c r="N37" s="234">
        <v>64</v>
      </c>
      <c r="O37" s="234">
        <v>16</v>
      </c>
      <c r="P37" s="502"/>
      <c r="Q37" s="502"/>
      <c r="R37" s="259">
        <v>1</v>
      </c>
      <c r="S37" s="486" t="s">
        <v>2866</v>
      </c>
      <c r="T37" s="486"/>
      <c r="U37" s="486"/>
      <c r="V37" s="237">
        <v>1</v>
      </c>
    </row>
    <row r="38" spans="1:22" x14ac:dyDescent="0.25">
      <c r="A38" s="214">
        <v>28</v>
      </c>
      <c r="B38" s="269">
        <v>61</v>
      </c>
      <c r="C38" s="248">
        <v>6</v>
      </c>
      <c r="D38" s="545"/>
      <c r="E38" s="545"/>
      <c r="N38" s="234">
        <v>69</v>
      </c>
      <c r="O38" s="234">
        <v>17</v>
      </c>
      <c r="P38" s="502"/>
      <c r="Q38" s="502"/>
      <c r="R38" s="259" t="s">
        <v>2502</v>
      </c>
      <c r="S38" s="486" t="s">
        <v>2503</v>
      </c>
      <c r="T38" s="486"/>
      <c r="U38" s="486"/>
      <c r="V38" s="237" t="s">
        <v>2375</v>
      </c>
    </row>
    <row r="39" spans="1:22" x14ac:dyDescent="0.25">
      <c r="A39" s="214">
        <v>29</v>
      </c>
      <c r="B39" s="269">
        <v>72</v>
      </c>
      <c r="C39" s="248">
        <v>7</v>
      </c>
      <c r="D39" s="545"/>
      <c r="E39" s="545"/>
      <c r="N39" s="234">
        <v>20</v>
      </c>
      <c r="O39" s="271">
        <v>18</v>
      </c>
      <c r="P39" s="502"/>
      <c r="Q39" s="502"/>
      <c r="R39" s="259" t="s">
        <v>2514</v>
      </c>
      <c r="S39" s="486" t="s">
        <v>2867</v>
      </c>
      <c r="T39" s="486"/>
      <c r="U39" s="486"/>
      <c r="V39" s="237">
        <v>1</v>
      </c>
    </row>
    <row r="40" spans="1:22" x14ac:dyDescent="0.25">
      <c r="A40" s="214">
        <v>30</v>
      </c>
      <c r="B40" s="269">
        <v>20</v>
      </c>
      <c r="C40" s="248">
        <v>8</v>
      </c>
      <c r="D40" s="545"/>
      <c r="E40" s="545"/>
      <c r="H40" t="s">
        <v>2538</v>
      </c>
      <c r="N40" s="234">
        <v>53</v>
      </c>
      <c r="O40" s="234">
        <v>19</v>
      </c>
      <c r="P40" s="502"/>
      <c r="Q40" s="502"/>
      <c r="R40" s="551" t="s">
        <v>2542</v>
      </c>
      <c r="S40" s="486" t="s">
        <v>2868</v>
      </c>
      <c r="T40" s="486"/>
      <c r="U40" s="486"/>
      <c r="V40" s="486" t="s">
        <v>2509</v>
      </c>
    </row>
    <row r="41" spans="1:22" x14ac:dyDescent="0.25">
      <c r="A41" s="214">
        <v>31</v>
      </c>
      <c r="B41" s="269">
        <v>50</v>
      </c>
      <c r="C41" s="248">
        <v>9</v>
      </c>
      <c r="D41" s="545"/>
      <c r="E41" s="545"/>
      <c r="H41" s="224" t="s">
        <v>1389</v>
      </c>
      <c r="I41" s="224" t="s">
        <v>1292</v>
      </c>
      <c r="J41" s="224" t="s">
        <v>1032</v>
      </c>
      <c r="N41" s="234" t="s">
        <v>2492</v>
      </c>
      <c r="O41" s="234">
        <v>20</v>
      </c>
      <c r="P41" s="502"/>
      <c r="Q41" s="502"/>
      <c r="R41" s="551"/>
      <c r="S41" s="486"/>
      <c r="T41" s="486"/>
      <c r="U41" s="486"/>
      <c r="V41" s="486"/>
    </row>
    <row r="42" spans="1:22" x14ac:dyDescent="0.25">
      <c r="A42" s="214">
        <v>32</v>
      </c>
      <c r="B42" s="269">
        <v>72</v>
      </c>
      <c r="C42" s="248">
        <v>10</v>
      </c>
      <c r="D42" s="545"/>
      <c r="E42" s="545"/>
      <c r="H42" s="224">
        <v>1</v>
      </c>
      <c r="I42" s="224" t="s">
        <v>2505</v>
      </c>
      <c r="J42" s="224">
        <v>1</v>
      </c>
      <c r="N42" s="234">
        <v>61</v>
      </c>
      <c r="O42" s="234">
        <v>21</v>
      </c>
      <c r="P42" s="502"/>
      <c r="Q42" s="502"/>
    </row>
    <row r="43" spans="1:22" x14ac:dyDescent="0.25">
      <c r="A43" s="214">
        <v>33</v>
      </c>
      <c r="B43" s="269">
        <v>61</v>
      </c>
      <c r="C43" s="248">
        <v>11</v>
      </c>
      <c r="D43" s="545"/>
      <c r="E43" s="545"/>
      <c r="H43" s="224" t="s">
        <v>2512</v>
      </c>
      <c r="I43" s="224" t="s">
        <v>2540</v>
      </c>
      <c r="J43" s="224" t="s">
        <v>2375</v>
      </c>
      <c r="N43" s="234">
        <v>72</v>
      </c>
      <c r="O43" s="271">
        <v>22</v>
      </c>
      <c r="P43" s="502"/>
      <c r="Q43" s="502"/>
    </row>
    <row r="44" spans="1:22" x14ac:dyDescent="0.25">
      <c r="A44" s="214">
        <v>34</v>
      </c>
      <c r="B44" s="269">
        <v>62</v>
      </c>
      <c r="C44" s="248">
        <v>12</v>
      </c>
      <c r="D44" s="545"/>
      <c r="E44" s="545"/>
      <c r="H44" s="224" t="s">
        <v>2539</v>
      </c>
      <c r="I44" s="224" t="s">
        <v>2541</v>
      </c>
      <c r="J44" s="224">
        <v>1</v>
      </c>
      <c r="N44" s="234">
        <v>74</v>
      </c>
      <c r="O44" s="234">
        <v>23</v>
      </c>
      <c r="P44" s="502"/>
      <c r="Q44" s="502"/>
    </row>
    <row r="45" spans="1:22" x14ac:dyDescent="0.25">
      <c r="A45" s="214">
        <v>35</v>
      </c>
      <c r="B45" s="269">
        <v>61</v>
      </c>
      <c r="C45" s="248">
        <v>13</v>
      </c>
      <c r="D45" s="545"/>
      <c r="E45" s="545"/>
      <c r="H45" s="224" t="s">
        <v>2542</v>
      </c>
      <c r="I45" s="224" t="s">
        <v>2543</v>
      </c>
      <c r="J45" s="224" t="s">
        <v>2509</v>
      </c>
      <c r="N45" s="234">
        <v>66</v>
      </c>
      <c r="O45" s="234">
        <v>24</v>
      </c>
      <c r="P45" s="502"/>
      <c r="Q45" s="502"/>
    </row>
    <row r="46" spans="1:22" x14ac:dyDescent="0.25">
      <c r="A46" s="214">
        <v>36</v>
      </c>
      <c r="B46" s="269">
        <v>79</v>
      </c>
      <c r="C46" s="248">
        <v>14</v>
      </c>
      <c r="D46" s="545"/>
      <c r="E46" s="545"/>
      <c r="N46" s="234">
        <v>72</v>
      </c>
      <c r="O46" s="271">
        <v>25</v>
      </c>
      <c r="P46" s="502"/>
      <c r="Q46" s="502"/>
    </row>
    <row r="47" spans="1:22" x14ac:dyDescent="0.25">
      <c r="A47" s="214">
        <v>37</v>
      </c>
      <c r="B47" s="269">
        <v>61</v>
      </c>
      <c r="C47" s="248">
        <v>15</v>
      </c>
      <c r="D47" s="545"/>
      <c r="E47" s="545"/>
      <c r="N47" s="234">
        <v>65</v>
      </c>
      <c r="O47" s="234">
        <v>26</v>
      </c>
      <c r="P47" s="502"/>
      <c r="Q47" s="502"/>
    </row>
    <row r="48" spans="1:22" x14ac:dyDescent="0.25">
      <c r="A48" s="214">
        <v>38</v>
      </c>
      <c r="B48" s="269">
        <v>72</v>
      </c>
      <c r="C48" s="248">
        <v>16</v>
      </c>
      <c r="D48" s="545"/>
      <c r="E48" s="545"/>
      <c r="N48" s="234" t="s">
        <v>2493</v>
      </c>
      <c r="O48" s="234">
        <v>27</v>
      </c>
      <c r="P48" s="502"/>
      <c r="Q48" s="502"/>
    </row>
    <row r="49" spans="2:17" x14ac:dyDescent="0.25">
      <c r="B49" s="214">
        <v>90</v>
      </c>
      <c r="N49" s="234" t="s">
        <v>2857</v>
      </c>
      <c r="O49" s="271">
        <v>28</v>
      </c>
      <c r="P49" s="502"/>
      <c r="Q49" s="502"/>
    </row>
    <row r="50" spans="2:17" x14ac:dyDescent="0.25">
      <c r="B50" s="90" t="s">
        <v>2241</v>
      </c>
      <c r="N50" s="234">
        <v>20</v>
      </c>
      <c r="O50" s="234">
        <v>29</v>
      </c>
      <c r="P50" s="502"/>
      <c r="Q50" s="502"/>
    </row>
    <row r="51" spans="2:17" x14ac:dyDescent="0.25">
      <c r="N51" s="234">
        <v>54</v>
      </c>
      <c r="O51" s="234">
        <v>30</v>
      </c>
      <c r="P51" s="502"/>
      <c r="Q51" s="502"/>
    </row>
    <row r="52" spans="2:17" x14ac:dyDescent="0.25">
      <c r="D52" t="s">
        <v>2544</v>
      </c>
      <c r="N52" s="234">
        <v>65</v>
      </c>
      <c r="O52" s="234">
        <v>31</v>
      </c>
      <c r="P52" s="502"/>
      <c r="Q52" s="502"/>
    </row>
    <row r="53" spans="2:17" x14ac:dyDescent="0.25">
      <c r="D53" t="s">
        <v>2545</v>
      </c>
      <c r="N53" s="234" t="s">
        <v>2858</v>
      </c>
      <c r="O53" s="271">
        <v>32</v>
      </c>
      <c r="P53" s="502"/>
      <c r="Q53" s="502"/>
    </row>
    <row r="54" spans="2:17" x14ac:dyDescent="0.25">
      <c r="D54" t="s">
        <v>2546</v>
      </c>
      <c r="N54" s="234">
        <v>61</v>
      </c>
      <c r="O54" s="234">
        <v>33</v>
      </c>
      <c r="P54" s="502"/>
      <c r="Q54" s="502"/>
    </row>
    <row r="55" spans="2:17" x14ac:dyDescent="0.25">
      <c r="N55" s="234" t="s">
        <v>2493</v>
      </c>
      <c r="O55" s="234">
        <v>34</v>
      </c>
      <c r="P55" s="502"/>
      <c r="Q55" s="502"/>
    </row>
    <row r="56" spans="2:17" x14ac:dyDescent="0.25">
      <c r="N56" s="234">
        <v>20</v>
      </c>
      <c r="O56" s="271">
        <v>35</v>
      </c>
      <c r="P56" s="502"/>
      <c r="Q56" s="502"/>
    </row>
    <row r="57" spans="2:17" x14ac:dyDescent="0.25">
      <c r="N57" s="234" t="s">
        <v>2212</v>
      </c>
      <c r="O57" s="234">
        <v>36</v>
      </c>
      <c r="P57" s="502"/>
      <c r="Q57" s="502"/>
    </row>
    <row r="58" spans="2:17" x14ac:dyDescent="0.25">
      <c r="N58" s="234" t="s">
        <v>2859</v>
      </c>
      <c r="O58" s="234">
        <v>37</v>
      </c>
      <c r="P58" s="502"/>
      <c r="Q58" s="502"/>
    </row>
    <row r="59" spans="2:17" x14ac:dyDescent="0.25">
      <c r="N59" s="233">
        <v>20</v>
      </c>
      <c r="O59" s="271">
        <v>38</v>
      </c>
      <c r="P59" s="502"/>
      <c r="Q59" s="502"/>
    </row>
    <row r="60" spans="2:17" x14ac:dyDescent="0.25">
      <c r="N60" s="233">
        <v>75</v>
      </c>
      <c r="O60" s="234">
        <v>39</v>
      </c>
      <c r="P60" s="502"/>
      <c r="Q60" s="502"/>
    </row>
    <row r="61" spans="2:17" x14ac:dyDescent="0.25">
      <c r="N61" s="233" t="s">
        <v>2493</v>
      </c>
      <c r="O61" s="234">
        <v>40</v>
      </c>
      <c r="P61" s="502"/>
      <c r="Q61" s="502"/>
    </row>
    <row r="62" spans="2:17" x14ac:dyDescent="0.25">
      <c r="N62" s="233">
        <v>74</v>
      </c>
      <c r="O62" s="234">
        <v>41</v>
      </c>
      <c r="P62" s="502"/>
      <c r="Q62" s="502"/>
    </row>
    <row r="63" spans="2:17" x14ac:dyDescent="0.25">
      <c r="N63" s="233">
        <v>75</v>
      </c>
      <c r="O63" s="271">
        <v>42</v>
      </c>
      <c r="P63" s="502"/>
      <c r="Q63" s="502"/>
    </row>
    <row r="64" spans="2:17" x14ac:dyDescent="0.25">
      <c r="N64" s="233" t="s">
        <v>2858</v>
      </c>
      <c r="O64" s="234">
        <v>43</v>
      </c>
      <c r="P64" s="502"/>
      <c r="Q64" s="502"/>
    </row>
    <row r="65" spans="1:17" x14ac:dyDescent="0.25">
      <c r="N65" s="233">
        <v>20</v>
      </c>
      <c r="O65" s="234">
        <v>44</v>
      </c>
      <c r="P65" s="502"/>
      <c r="Q65" s="502"/>
    </row>
    <row r="66" spans="1:17" x14ac:dyDescent="0.25">
      <c r="A66" t="s">
        <v>2579</v>
      </c>
      <c r="N66" s="233">
        <v>72</v>
      </c>
      <c r="O66" s="271">
        <v>45</v>
      </c>
      <c r="P66" s="502"/>
      <c r="Q66" s="502"/>
    </row>
    <row r="67" spans="1:17" x14ac:dyDescent="0.25">
      <c r="N67" s="233">
        <v>65</v>
      </c>
      <c r="O67" s="234">
        <v>46</v>
      </c>
      <c r="P67" s="502"/>
      <c r="Q67" s="502"/>
    </row>
    <row r="68" spans="1:17" x14ac:dyDescent="0.25">
      <c r="N68" s="233">
        <v>67</v>
      </c>
      <c r="O68" s="234">
        <v>47</v>
      </c>
      <c r="P68" s="502"/>
      <c r="Q68" s="502"/>
    </row>
    <row r="69" spans="1:17" x14ac:dyDescent="0.25">
      <c r="N69" s="233">
        <v>69</v>
      </c>
      <c r="O69" s="271">
        <v>48</v>
      </c>
      <c r="P69" s="502"/>
      <c r="Q69" s="502"/>
    </row>
    <row r="70" spans="1:17" x14ac:dyDescent="0.25">
      <c r="N70" s="233">
        <v>73</v>
      </c>
      <c r="O70" s="234">
        <v>49</v>
      </c>
      <c r="P70" s="502"/>
      <c r="Q70" s="502"/>
    </row>
    <row r="71" spans="1:17" x14ac:dyDescent="0.25">
      <c r="N71" s="233">
        <v>74</v>
      </c>
      <c r="O71" s="234">
        <v>50</v>
      </c>
      <c r="P71" s="502"/>
      <c r="Q71" s="502"/>
    </row>
    <row r="72" spans="1:17" x14ac:dyDescent="0.25">
      <c r="N72" s="233">
        <v>72</v>
      </c>
      <c r="O72" s="234">
        <v>51</v>
      </c>
      <c r="P72" s="502"/>
      <c r="Q72" s="502"/>
    </row>
    <row r="73" spans="1:17" x14ac:dyDescent="0.25">
      <c r="N73" s="233">
        <v>61</v>
      </c>
      <c r="O73" s="271">
        <v>52</v>
      </c>
      <c r="P73" s="502"/>
      <c r="Q73" s="502"/>
    </row>
    <row r="74" spans="1:17" x14ac:dyDescent="0.25">
      <c r="N74" s="233">
        <v>73</v>
      </c>
      <c r="O74" s="234">
        <v>53</v>
      </c>
      <c r="P74" s="502"/>
      <c r="Q74" s="502"/>
    </row>
    <row r="75" spans="1:17" x14ac:dyDescent="0.25">
      <c r="N75" s="233">
        <v>69</v>
      </c>
      <c r="O75" s="234">
        <v>54</v>
      </c>
      <c r="P75" s="502"/>
      <c r="Q75" s="502"/>
    </row>
    <row r="76" spans="1:17" x14ac:dyDescent="0.25">
      <c r="N76" s="233">
        <v>90</v>
      </c>
    </row>
    <row r="77" spans="1:17" x14ac:dyDescent="0.25">
      <c r="N77" s="90" t="s">
        <v>2241</v>
      </c>
    </row>
  </sheetData>
  <mergeCells count="37">
    <mergeCell ref="P22:Q75"/>
    <mergeCell ref="V40:V41"/>
    <mergeCell ref="S36:U36"/>
    <mergeCell ref="S37:U37"/>
    <mergeCell ref="S38:U38"/>
    <mergeCell ref="S39:U39"/>
    <mergeCell ref="S40:U41"/>
    <mergeCell ref="R40:R41"/>
    <mergeCell ref="S17:U17"/>
    <mergeCell ref="S18:U18"/>
    <mergeCell ref="S19:U19"/>
    <mergeCell ref="S20:U20"/>
    <mergeCell ref="S21:U21"/>
    <mergeCell ref="S14:U14"/>
    <mergeCell ref="S9:U9"/>
    <mergeCell ref="S10:U10"/>
    <mergeCell ref="S11:U11"/>
    <mergeCell ref="S12:U12"/>
    <mergeCell ref="S13:U13"/>
    <mergeCell ref="I9:K9"/>
    <mergeCell ref="I13:K13"/>
    <mergeCell ref="I12:K12"/>
    <mergeCell ref="I11:K11"/>
    <mergeCell ref="I10:K10"/>
    <mergeCell ref="I36:J36"/>
    <mergeCell ref="I30:J30"/>
    <mergeCell ref="D34:E48"/>
    <mergeCell ref="D22:E30"/>
    <mergeCell ref="I31:J31"/>
    <mergeCell ref="I32:J32"/>
    <mergeCell ref="I33:J33"/>
    <mergeCell ref="I34:J34"/>
    <mergeCell ref="I35:J35"/>
    <mergeCell ref="I23:K23"/>
    <mergeCell ref="I22:K22"/>
    <mergeCell ref="I25:K25"/>
    <mergeCell ref="I24:K24"/>
  </mergeCells>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dimension ref="A1:L32"/>
  <sheetViews>
    <sheetView zoomScale="80" zoomScaleNormal="80" workbookViewId="0">
      <selection activeCell="F9" sqref="F9"/>
    </sheetView>
  </sheetViews>
  <sheetFormatPr defaultRowHeight="15" x14ac:dyDescent="0.25"/>
  <cols>
    <col min="2" max="2" width="20.7109375" customWidth="1"/>
    <col min="3" max="3" width="20.85546875" customWidth="1"/>
    <col min="4" max="4" width="12.5703125" customWidth="1"/>
    <col min="5" max="5" width="11.140625" customWidth="1"/>
    <col min="6" max="6" width="21.7109375" customWidth="1"/>
  </cols>
  <sheetData>
    <row r="1" spans="1:12" x14ac:dyDescent="0.25">
      <c r="A1" s="187" t="s">
        <v>2830</v>
      </c>
      <c r="B1" s="187"/>
      <c r="C1" s="187"/>
      <c r="D1" s="187"/>
      <c r="E1" s="187"/>
      <c r="G1" s="3" t="s">
        <v>2460</v>
      </c>
      <c r="H1" s="3"/>
    </row>
    <row r="2" spans="1:12" x14ac:dyDescent="0.25">
      <c r="A2" s="187"/>
      <c r="B2" s="187"/>
      <c r="C2" s="187"/>
      <c r="D2" s="187"/>
      <c r="E2" s="187"/>
      <c r="G2" s="224" t="s">
        <v>2449</v>
      </c>
      <c r="H2" s="547" t="s">
        <v>2371</v>
      </c>
      <c r="I2" s="548"/>
      <c r="J2" s="549"/>
      <c r="K2" s="228" t="s">
        <v>1032</v>
      </c>
    </row>
    <row r="3" spans="1:12" x14ac:dyDescent="0.25">
      <c r="A3" t="s">
        <v>1638</v>
      </c>
      <c r="G3" s="224">
        <v>1</v>
      </c>
      <c r="H3" s="547" t="s">
        <v>2461</v>
      </c>
      <c r="I3" s="548"/>
      <c r="J3" s="549"/>
      <c r="K3" s="224">
        <v>1</v>
      </c>
    </row>
    <row r="4" spans="1:12" x14ac:dyDescent="0.25">
      <c r="A4" t="s">
        <v>2255</v>
      </c>
      <c r="C4" t="s">
        <v>2256</v>
      </c>
      <c r="G4" s="224">
        <v>2</v>
      </c>
      <c r="H4" s="547" t="s">
        <v>2462</v>
      </c>
      <c r="I4" s="548"/>
      <c r="J4" s="549"/>
      <c r="K4" s="224">
        <v>1</v>
      </c>
    </row>
    <row r="5" spans="1:12" x14ac:dyDescent="0.25">
      <c r="A5" t="s">
        <v>2257</v>
      </c>
      <c r="C5" t="s">
        <v>2258</v>
      </c>
      <c r="G5" s="224">
        <v>3</v>
      </c>
      <c r="H5" s="547" t="s">
        <v>2463</v>
      </c>
      <c r="I5" s="548"/>
      <c r="J5" s="549"/>
      <c r="K5" s="224">
        <v>1</v>
      </c>
    </row>
    <row r="6" spans="1:12" x14ac:dyDescent="0.25">
      <c r="A6" t="s">
        <v>2259</v>
      </c>
      <c r="C6" t="s">
        <v>2260</v>
      </c>
      <c r="G6" s="224">
        <v>4</v>
      </c>
      <c r="H6" s="547" t="s">
        <v>2464</v>
      </c>
      <c r="I6" s="548"/>
      <c r="J6" s="549"/>
      <c r="K6" s="224">
        <v>1</v>
      </c>
    </row>
    <row r="7" spans="1:12" x14ac:dyDescent="0.25">
      <c r="A7" t="s">
        <v>2261</v>
      </c>
      <c r="C7" t="s">
        <v>2262</v>
      </c>
      <c r="G7" s="224">
        <v>5</v>
      </c>
      <c r="H7" s="547" t="s">
        <v>2465</v>
      </c>
      <c r="I7" s="548"/>
      <c r="J7" s="549"/>
      <c r="K7" s="224">
        <v>1</v>
      </c>
    </row>
    <row r="10" spans="1:12" x14ac:dyDescent="0.25">
      <c r="A10" t="s">
        <v>2433</v>
      </c>
      <c r="B10" s="222">
        <v>81</v>
      </c>
      <c r="C10" s="3" t="s">
        <v>2479</v>
      </c>
      <c r="G10" s="2" t="s">
        <v>2474</v>
      </c>
      <c r="H10" s="2"/>
    </row>
    <row r="11" spans="1:12" x14ac:dyDescent="0.25">
      <c r="A11" t="s">
        <v>335</v>
      </c>
      <c r="B11" s="90" t="s">
        <v>2239</v>
      </c>
      <c r="C11" t="s">
        <v>2484</v>
      </c>
      <c r="G11" t="s">
        <v>2466</v>
      </c>
      <c r="L11" t="s">
        <v>2572</v>
      </c>
    </row>
    <row r="12" spans="1:12" x14ac:dyDescent="0.25">
      <c r="B12" s="90" t="s">
        <v>2353</v>
      </c>
      <c r="C12" t="s">
        <v>2474</v>
      </c>
      <c r="G12" s="2" t="s">
        <v>2467</v>
      </c>
      <c r="H12" s="2"/>
    </row>
    <row r="13" spans="1:12" x14ac:dyDescent="0.25">
      <c r="B13" s="214">
        <v>25</v>
      </c>
      <c r="C13" t="s">
        <v>2475</v>
      </c>
      <c r="G13" t="s">
        <v>2468</v>
      </c>
    </row>
    <row r="14" spans="1:12" x14ac:dyDescent="0.25">
      <c r="B14" s="90" t="s">
        <v>2241</v>
      </c>
      <c r="C14" t="s">
        <v>2477</v>
      </c>
      <c r="G14" t="s">
        <v>2469</v>
      </c>
    </row>
    <row r="15" spans="1:12" x14ac:dyDescent="0.25">
      <c r="A15" t="s">
        <v>2433</v>
      </c>
      <c r="B15" s="222">
        <v>82</v>
      </c>
      <c r="C15" s="3" t="s">
        <v>2478</v>
      </c>
      <c r="G15" t="s">
        <v>2244</v>
      </c>
    </row>
    <row r="16" spans="1:12" x14ac:dyDescent="0.25">
      <c r="A16" t="s">
        <v>2433</v>
      </c>
      <c r="B16" s="222">
        <v>81</v>
      </c>
      <c r="C16" s="3" t="s">
        <v>2479</v>
      </c>
      <c r="G16" t="s">
        <v>2470</v>
      </c>
    </row>
    <row r="17" spans="1:9" x14ac:dyDescent="0.25">
      <c r="A17" t="s">
        <v>2433</v>
      </c>
      <c r="B17" s="222">
        <v>83</v>
      </c>
      <c r="C17" s="3" t="s">
        <v>2480</v>
      </c>
      <c r="G17" t="s">
        <v>2471</v>
      </c>
    </row>
    <row r="18" spans="1:9" x14ac:dyDescent="0.25">
      <c r="B18" s="90" t="s">
        <v>2353</v>
      </c>
      <c r="C18" t="s">
        <v>2481</v>
      </c>
      <c r="G18" s="2" t="s">
        <v>2472</v>
      </c>
      <c r="H18" s="2"/>
      <c r="I18" s="2"/>
    </row>
    <row r="19" spans="1:9" x14ac:dyDescent="0.25">
      <c r="B19" s="90" t="s">
        <v>2241</v>
      </c>
      <c r="C19" t="s">
        <v>2483</v>
      </c>
      <c r="G19" t="s">
        <v>2473</v>
      </c>
    </row>
    <row r="21" spans="1:9" x14ac:dyDescent="0.25">
      <c r="C21" s="90" t="s">
        <v>2241</v>
      </c>
      <c r="D21" t="s">
        <v>2482</v>
      </c>
      <c r="H21" t="s">
        <v>2454</v>
      </c>
    </row>
    <row r="22" spans="1:9" x14ac:dyDescent="0.25">
      <c r="H22" s="82" t="s">
        <v>2476</v>
      </c>
    </row>
    <row r="23" spans="1:9" x14ac:dyDescent="0.25">
      <c r="H23" t="s">
        <v>2455</v>
      </c>
    </row>
    <row r="24" spans="1:9" x14ac:dyDescent="0.25">
      <c r="H24" t="s">
        <v>2456</v>
      </c>
    </row>
    <row r="25" spans="1:9" x14ac:dyDescent="0.25">
      <c r="B25" t="s">
        <v>2552</v>
      </c>
      <c r="H25" t="s">
        <v>2457</v>
      </c>
    </row>
    <row r="26" spans="1:9" x14ac:dyDescent="0.25">
      <c r="H26" t="s">
        <v>2458</v>
      </c>
    </row>
    <row r="27" spans="1:9" x14ac:dyDescent="0.25">
      <c r="B27" s="224" t="s">
        <v>2449</v>
      </c>
      <c r="C27" s="486" t="s">
        <v>1292</v>
      </c>
      <c r="D27" s="486"/>
      <c r="E27" s="224" t="s">
        <v>2499</v>
      </c>
      <c r="H27" t="s">
        <v>2459</v>
      </c>
    </row>
    <row r="28" spans="1:9" x14ac:dyDescent="0.25">
      <c r="B28" s="224">
        <v>1</v>
      </c>
      <c r="C28" s="486" t="s">
        <v>2547</v>
      </c>
      <c r="D28" s="486"/>
      <c r="E28" s="224">
        <v>1</v>
      </c>
    </row>
    <row r="29" spans="1:9" x14ac:dyDescent="0.25">
      <c r="B29" s="224" t="s">
        <v>2512</v>
      </c>
      <c r="C29" s="486" t="s">
        <v>2548</v>
      </c>
      <c r="D29" s="486"/>
      <c r="E29" s="224" t="s">
        <v>2375</v>
      </c>
    </row>
    <row r="30" spans="1:9" x14ac:dyDescent="0.25">
      <c r="B30" s="224" t="s">
        <v>2514</v>
      </c>
      <c r="C30" s="486" t="s">
        <v>2549</v>
      </c>
      <c r="D30" s="486"/>
      <c r="E30" s="224">
        <v>1</v>
      </c>
    </row>
    <row r="31" spans="1:9" x14ac:dyDescent="0.25">
      <c r="B31" s="224" t="s">
        <v>2542</v>
      </c>
      <c r="C31" s="486" t="s">
        <v>2550</v>
      </c>
      <c r="D31" s="486"/>
      <c r="E31" s="224" t="s">
        <v>2551</v>
      </c>
    </row>
    <row r="32" spans="1:9" x14ac:dyDescent="0.25">
      <c r="B32" s="250"/>
    </row>
  </sheetData>
  <mergeCells count="11">
    <mergeCell ref="C31:D31"/>
    <mergeCell ref="H2:J2"/>
    <mergeCell ref="H3:J3"/>
    <mergeCell ref="H4:J4"/>
    <mergeCell ref="H5:J5"/>
    <mergeCell ref="H6:J6"/>
    <mergeCell ref="H7:J7"/>
    <mergeCell ref="C27:D27"/>
    <mergeCell ref="C28:D28"/>
    <mergeCell ref="C29:D29"/>
    <mergeCell ref="C30:D30"/>
  </mergeCells>
  <pageMargins left="0.7" right="0.7" top="0.75" bottom="0.75" header="0.3" footer="0.3"/>
  <pageSetup orientation="portrait"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2"/>
  <dimension ref="A1:AC180"/>
  <sheetViews>
    <sheetView zoomScale="70" zoomScaleNormal="70" workbookViewId="0">
      <selection activeCell="H24" sqref="H24"/>
    </sheetView>
  </sheetViews>
  <sheetFormatPr defaultRowHeight="15" x14ac:dyDescent="0.25"/>
  <cols>
    <col min="1" max="1" width="24" customWidth="1"/>
    <col min="2" max="2" width="10.7109375" customWidth="1"/>
    <col min="3" max="3" width="31.140625" customWidth="1"/>
    <col min="4" max="4" width="16.28515625" customWidth="1"/>
    <col min="8" max="8" width="15.140625" customWidth="1"/>
    <col min="11" max="11" width="15.28515625" customWidth="1"/>
    <col min="12" max="12" width="15.42578125" customWidth="1"/>
    <col min="15" max="15" width="12.5703125" customWidth="1"/>
    <col min="16" max="16" width="15" customWidth="1"/>
    <col min="17" max="17" width="24.140625" customWidth="1"/>
    <col min="18" max="18" width="31.42578125" customWidth="1"/>
    <col min="25" max="25" width="31.28515625" customWidth="1"/>
    <col min="26" max="26" width="11.5703125" customWidth="1"/>
  </cols>
  <sheetData>
    <row r="1" spans="1:21" x14ac:dyDescent="0.25">
      <c r="A1" s="223" t="s">
        <v>2577</v>
      </c>
      <c r="B1" s="227" t="s">
        <v>2241</v>
      </c>
      <c r="C1" s="227" t="s">
        <v>2241</v>
      </c>
      <c r="D1" s="223" t="s">
        <v>1032</v>
      </c>
      <c r="N1" s="221">
        <v>1</v>
      </c>
      <c r="O1" t="s">
        <v>2386</v>
      </c>
    </row>
    <row r="2" spans="1:21" x14ac:dyDescent="0.25">
      <c r="A2" t="s">
        <v>1638</v>
      </c>
      <c r="N2" s="221"/>
      <c r="P2" s="486" t="s">
        <v>2371</v>
      </c>
      <c r="Q2" s="486"/>
      <c r="R2" s="224" t="s">
        <v>2372</v>
      </c>
      <c r="S2" s="224" t="s">
        <v>2373</v>
      </c>
      <c r="T2" s="224" t="s">
        <v>2374</v>
      </c>
      <c r="U2" s="224" t="s">
        <v>1032</v>
      </c>
    </row>
    <row r="3" spans="1:21" x14ac:dyDescent="0.25">
      <c r="A3" t="s">
        <v>2249</v>
      </c>
      <c r="B3" t="s">
        <v>2250</v>
      </c>
      <c r="F3" t="s">
        <v>2370</v>
      </c>
      <c r="N3" s="221"/>
      <c r="P3" s="550" t="s">
        <v>2392</v>
      </c>
      <c r="Q3" s="550"/>
      <c r="R3" s="224">
        <v>13.1</v>
      </c>
      <c r="S3" s="224" t="s">
        <v>336</v>
      </c>
      <c r="T3" s="224" t="s">
        <v>2375</v>
      </c>
      <c r="U3" s="224" t="s">
        <v>333</v>
      </c>
    </row>
    <row r="4" spans="1:21" x14ac:dyDescent="0.25">
      <c r="A4" t="s">
        <v>2251</v>
      </c>
      <c r="B4" t="s">
        <v>2252</v>
      </c>
      <c r="N4" s="221"/>
      <c r="P4" s="550" t="s">
        <v>2380</v>
      </c>
      <c r="Q4" s="550"/>
      <c r="R4" s="258" t="s">
        <v>271</v>
      </c>
      <c r="S4" s="224" t="s">
        <v>336</v>
      </c>
      <c r="T4" s="224" t="s">
        <v>2375</v>
      </c>
      <c r="U4" s="224" t="s">
        <v>2376</v>
      </c>
    </row>
    <row r="5" spans="1:21" x14ac:dyDescent="0.25">
      <c r="A5" t="s">
        <v>2253</v>
      </c>
      <c r="B5" t="s">
        <v>2254</v>
      </c>
      <c r="F5" s="3" t="s">
        <v>2369</v>
      </c>
      <c r="G5" s="3"/>
      <c r="H5" s="3"/>
      <c r="I5" s="3"/>
      <c r="J5" s="3"/>
      <c r="N5" s="221"/>
      <c r="P5" s="550" t="s">
        <v>2379</v>
      </c>
      <c r="Q5" s="550"/>
      <c r="R5" s="224">
        <v>12.7</v>
      </c>
      <c r="S5" s="224" t="s">
        <v>336</v>
      </c>
      <c r="T5" s="224" t="s">
        <v>2375</v>
      </c>
      <c r="U5" s="224" t="s">
        <v>327</v>
      </c>
    </row>
    <row r="6" spans="1:21" x14ac:dyDescent="0.25">
      <c r="F6" s="547" t="s">
        <v>1292</v>
      </c>
      <c r="G6" s="548"/>
      <c r="H6" s="548"/>
      <c r="I6" s="548"/>
      <c r="J6" s="548"/>
      <c r="K6" s="549"/>
      <c r="L6" s="228" t="s">
        <v>2354</v>
      </c>
      <c r="M6" s="224" t="s">
        <v>2355</v>
      </c>
      <c r="N6" s="221"/>
      <c r="P6" s="550" t="s">
        <v>2384</v>
      </c>
      <c r="Q6" s="550"/>
      <c r="R6" s="224">
        <v>12.1</v>
      </c>
      <c r="S6" s="224" t="s">
        <v>338</v>
      </c>
      <c r="T6" s="224" t="s">
        <v>2377</v>
      </c>
      <c r="U6" s="224" t="s">
        <v>328</v>
      </c>
    </row>
    <row r="7" spans="1:21" x14ac:dyDescent="0.25">
      <c r="A7" t="s">
        <v>3537</v>
      </c>
      <c r="E7" s="223">
        <v>1</v>
      </c>
      <c r="F7" s="229" t="s">
        <v>2362</v>
      </c>
      <c r="G7" s="230"/>
      <c r="H7" s="230"/>
      <c r="I7" s="230"/>
      <c r="J7" s="230"/>
      <c r="K7" s="231"/>
      <c r="L7" s="224">
        <v>1</v>
      </c>
      <c r="M7" s="224" t="s">
        <v>2357</v>
      </c>
      <c r="N7" s="221"/>
      <c r="P7" s="550" t="s">
        <v>2385</v>
      </c>
      <c r="Q7" s="550"/>
      <c r="R7" s="224">
        <v>12.13</v>
      </c>
      <c r="S7" s="224" t="s">
        <v>336</v>
      </c>
      <c r="T7" s="224" t="s">
        <v>2375</v>
      </c>
      <c r="U7" s="224" t="s">
        <v>329</v>
      </c>
    </row>
    <row r="8" spans="1:21" x14ac:dyDescent="0.25">
      <c r="A8" t="s">
        <v>2831</v>
      </c>
      <c r="E8" s="223">
        <v>2</v>
      </c>
      <c r="F8" s="229" t="s">
        <v>2363</v>
      </c>
      <c r="G8" s="230"/>
      <c r="H8" s="230"/>
      <c r="I8" s="230"/>
      <c r="J8" s="230"/>
      <c r="K8" s="231"/>
      <c r="L8" s="217">
        <v>1</v>
      </c>
      <c r="M8" s="217" t="s">
        <v>2358</v>
      </c>
      <c r="N8" s="221"/>
    </row>
    <row r="9" spans="1:21" x14ac:dyDescent="0.25">
      <c r="E9" s="223">
        <v>3</v>
      </c>
      <c r="F9" s="253" t="s">
        <v>2364</v>
      </c>
      <c r="G9" s="254"/>
      <c r="H9" s="254"/>
      <c r="I9" s="254"/>
      <c r="J9" s="254"/>
      <c r="K9" s="255"/>
      <c r="L9" s="256">
        <v>1</v>
      </c>
      <c r="M9" s="256" t="s">
        <v>2351</v>
      </c>
      <c r="N9" s="221">
        <v>2</v>
      </c>
      <c r="O9" t="s">
        <v>2387</v>
      </c>
    </row>
    <row r="10" spans="1:21" x14ac:dyDescent="0.25">
      <c r="A10" s="223" t="s">
        <v>2433</v>
      </c>
      <c r="B10" s="225" t="s">
        <v>2351</v>
      </c>
      <c r="C10" t="s">
        <v>2568</v>
      </c>
      <c r="E10" s="223">
        <v>4</v>
      </c>
      <c r="F10" s="229" t="s">
        <v>2365</v>
      </c>
      <c r="G10" s="230"/>
      <c r="H10" s="230"/>
      <c r="I10" s="230"/>
      <c r="J10" s="230"/>
      <c r="K10" s="231"/>
      <c r="L10" s="217">
        <v>1</v>
      </c>
      <c r="M10" s="217" t="s">
        <v>2359</v>
      </c>
      <c r="N10" s="221"/>
    </row>
    <row r="11" spans="1:21" x14ac:dyDescent="0.25">
      <c r="A11" s="223" t="s">
        <v>335</v>
      </c>
      <c r="B11" s="220" t="s">
        <v>2213</v>
      </c>
      <c r="C11" t="s">
        <v>2569</v>
      </c>
      <c r="E11" s="223">
        <v>5</v>
      </c>
      <c r="F11" s="229" t="s">
        <v>2356</v>
      </c>
      <c r="G11" s="230"/>
      <c r="H11" s="230"/>
      <c r="I11" s="230"/>
      <c r="J11" s="230"/>
      <c r="K11" s="231"/>
      <c r="L11" s="217">
        <v>1</v>
      </c>
      <c r="M11" s="217" t="s">
        <v>2360</v>
      </c>
      <c r="N11" s="221"/>
      <c r="P11" s="550" t="s">
        <v>2371</v>
      </c>
      <c r="Q11" s="550"/>
      <c r="R11" s="224" t="s">
        <v>2372</v>
      </c>
      <c r="S11" s="224" t="s">
        <v>2373</v>
      </c>
      <c r="T11" s="224" t="s">
        <v>2374</v>
      </c>
      <c r="U11" s="224" t="s">
        <v>1032</v>
      </c>
    </row>
    <row r="12" spans="1:21" x14ac:dyDescent="0.25">
      <c r="A12" s="223" t="s">
        <v>2434</v>
      </c>
      <c r="B12" s="216">
        <v>82</v>
      </c>
      <c r="C12" s="244" t="s">
        <v>2435</v>
      </c>
      <c r="E12" s="223">
        <v>6</v>
      </c>
      <c r="F12" s="229" t="s">
        <v>2366</v>
      </c>
      <c r="G12" s="230"/>
      <c r="H12" s="230"/>
      <c r="I12" s="230"/>
      <c r="J12" s="230"/>
      <c r="K12" s="231"/>
      <c r="L12" s="217">
        <v>1</v>
      </c>
      <c r="M12" s="217" t="s">
        <v>1050</v>
      </c>
      <c r="N12" s="221"/>
      <c r="P12" s="550" t="s">
        <v>2391</v>
      </c>
      <c r="Q12" s="550"/>
      <c r="R12" s="224">
        <v>13.1</v>
      </c>
      <c r="S12" s="224" t="s">
        <v>336</v>
      </c>
      <c r="T12" s="224" t="s">
        <v>2375</v>
      </c>
      <c r="U12" s="224" t="s">
        <v>333</v>
      </c>
    </row>
    <row r="13" spans="1:21" x14ac:dyDescent="0.25">
      <c r="B13" s="220" t="s">
        <v>2352</v>
      </c>
      <c r="C13" s="244" t="s">
        <v>2436</v>
      </c>
      <c r="E13" s="223">
        <v>7</v>
      </c>
      <c r="F13" s="229" t="s">
        <v>2367</v>
      </c>
      <c r="G13" s="230"/>
      <c r="H13" s="230"/>
      <c r="I13" s="230"/>
      <c r="J13" s="230"/>
      <c r="K13" s="231"/>
      <c r="L13" s="217">
        <v>1</v>
      </c>
      <c r="M13" s="217" t="s">
        <v>2361</v>
      </c>
      <c r="N13" s="221"/>
      <c r="P13" s="550" t="s">
        <v>2382</v>
      </c>
      <c r="Q13" s="550"/>
      <c r="R13" s="258" t="s">
        <v>271</v>
      </c>
      <c r="S13" s="224" t="s">
        <v>336</v>
      </c>
      <c r="T13" s="224" t="s">
        <v>2375</v>
      </c>
      <c r="U13" s="224" t="s">
        <v>2376</v>
      </c>
    </row>
    <row r="14" spans="1:21" x14ac:dyDescent="0.25">
      <c r="A14" t="s">
        <v>2571</v>
      </c>
      <c r="B14" s="220" t="s">
        <v>2353</v>
      </c>
      <c r="C14" s="244" t="s">
        <v>2437</v>
      </c>
      <c r="E14" s="223">
        <v>8</v>
      </c>
      <c r="F14" s="229" t="s">
        <v>2368</v>
      </c>
      <c r="G14" s="230"/>
      <c r="H14" s="230"/>
      <c r="I14" s="230"/>
      <c r="J14" s="230"/>
      <c r="K14" s="231"/>
      <c r="L14" s="217">
        <v>1</v>
      </c>
      <c r="M14" s="217" t="s">
        <v>632</v>
      </c>
      <c r="N14" s="221"/>
      <c r="P14" s="550" t="s">
        <v>2379</v>
      </c>
      <c r="Q14" s="550"/>
      <c r="R14" s="224">
        <v>12.7</v>
      </c>
      <c r="S14" s="224" t="s">
        <v>336</v>
      </c>
      <c r="T14" s="224" t="s">
        <v>2375</v>
      </c>
      <c r="U14" s="224" t="s">
        <v>327</v>
      </c>
    </row>
    <row r="15" spans="1:21" x14ac:dyDescent="0.25">
      <c r="A15" t="s">
        <v>2495</v>
      </c>
      <c r="B15" s="216">
        <v>81</v>
      </c>
      <c r="C15" s="244" t="s">
        <v>2438</v>
      </c>
      <c r="D15" t="s">
        <v>365</v>
      </c>
      <c r="N15" s="221"/>
      <c r="P15" s="550" t="s">
        <v>2383</v>
      </c>
      <c r="Q15" s="550"/>
      <c r="R15" s="224">
        <v>12.5</v>
      </c>
      <c r="S15" s="224" t="s">
        <v>336</v>
      </c>
      <c r="T15" s="224" t="s">
        <v>2375</v>
      </c>
      <c r="U15" s="224" t="s">
        <v>328</v>
      </c>
    </row>
    <row r="16" spans="1:21" x14ac:dyDescent="0.25">
      <c r="A16" s="223" t="s">
        <v>2434</v>
      </c>
      <c r="B16" s="216">
        <v>90</v>
      </c>
      <c r="C16" s="242" t="s">
        <v>2570</v>
      </c>
      <c r="F16" s="3" t="s">
        <v>2563</v>
      </c>
      <c r="G16" s="3"/>
      <c r="H16" s="3"/>
      <c r="I16" s="3"/>
      <c r="J16" s="3"/>
      <c r="N16" s="221"/>
    </row>
    <row r="17" spans="2:29" x14ac:dyDescent="0.25">
      <c r="B17" s="220" t="s">
        <v>2353</v>
      </c>
      <c r="C17" s="257" t="s">
        <v>2573</v>
      </c>
      <c r="F17" s="486" t="s">
        <v>1292</v>
      </c>
      <c r="G17" s="486"/>
      <c r="H17" s="486"/>
      <c r="I17" s="486" t="s">
        <v>2354</v>
      </c>
      <c r="J17" s="486"/>
      <c r="K17" s="251" t="s">
        <v>2355</v>
      </c>
      <c r="N17" s="221"/>
    </row>
    <row r="18" spans="2:29" x14ac:dyDescent="0.25">
      <c r="B18" s="220" t="s">
        <v>2353</v>
      </c>
      <c r="C18" s="257" t="s">
        <v>2574</v>
      </c>
      <c r="F18" s="486" t="s">
        <v>2494</v>
      </c>
      <c r="G18" s="486"/>
      <c r="H18" s="486"/>
      <c r="I18" s="486">
        <v>1</v>
      </c>
      <c r="J18" s="486"/>
      <c r="K18" s="224" t="s">
        <v>2564</v>
      </c>
      <c r="N18" s="221">
        <v>3</v>
      </c>
      <c r="O18" s="2" t="s">
        <v>2388</v>
      </c>
      <c r="P18" s="2"/>
      <c r="Q18" s="2"/>
    </row>
    <row r="19" spans="2:29" x14ac:dyDescent="0.25">
      <c r="N19" s="221"/>
    </row>
    <row r="20" spans="2:29" x14ac:dyDescent="0.25">
      <c r="F20" s="3" t="s">
        <v>2565</v>
      </c>
      <c r="G20" s="3"/>
      <c r="H20" s="3"/>
      <c r="I20" s="3"/>
      <c r="J20" s="3"/>
      <c r="N20" s="221"/>
      <c r="P20" s="486" t="s">
        <v>2371</v>
      </c>
      <c r="Q20" s="486"/>
      <c r="R20" s="224" t="s">
        <v>2372</v>
      </c>
      <c r="S20" s="224" t="s">
        <v>2373</v>
      </c>
      <c r="T20" s="224" t="s">
        <v>2374</v>
      </c>
      <c r="U20" s="224" t="s">
        <v>1032</v>
      </c>
    </row>
    <row r="21" spans="2:29" x14ac:dyDescent="0.25">
      <c r="F21" s="224">
        <v>8</v>
      </c>
      <c r="G21" s="224">
        <v>7</v>
      </c>
      <c r="H21" s="224">
        <v>6</v>
      </c>
      <c r="I21" s="224">
        <v>5</v>
      </c>
      <c r="J21" s="224">
        <v>4</v>
      </c>
      <c r="K21" s="224">
        <v>3</v>
      </c>
      <c r="L21" s="224">
        <v>2</v>
      </c>
      <c r="M21" s="224">
        <v>1</v>
      </c>
      <c r="N21" s="221"/>
      <c r="P21" s="550" t="s">
        <v>2364</v>
      </c>
      <c r="Q21" s="550"/>
      <c r="R21" s="224">
        <v>13.1</v>
      </c>
      <c r="S21" s="224" t="s">
        <v>336</v>
      </c>
      <c r="T21" s="224" t="s">
        <v>2375</v>
      </c>
      <c r="U21" s="224" t="s">
        <v>333</v>
      </c>
    </row>
    <row r="22" spans="2:29" x14ac:dyDescent="0.25">
      <c r="F22" s="226" t="s">
        <v>2566</v>
      </c>
      <c r="G22" s="496" t="s">
        <v>2567</v>
      </c>
      <c r="H22" s="496"/>
      <c r="I22" s="496"/>
      <c r="J22" s="496"/>
      <c r="K22" s="496"/>
      <c r="L22" s="496"/>
      <c r="M22" s="496"/>
      <c r="N22" s="221"/>
      <c r="P22" s="550" t="s">
        <v>2380</v>
      </c>
      <c r="Q22" s="550"/>
      <c r="R22" s="258" t="s">
        <v>271</v>
      </c>
      <c r="S22" s="224" t="s">
        <v>336</v>
      </c>
      <c r="T22" s="224" t="s">
        <v>2375</v>
      </c>
      <c r="U22" s="224" t="s">
        <v>2376</v>
      </c>
    </row>
    <row r="23" spans="2:29" x14ac:dyDescent="0.25">
      <c r="N23" s="221"/>
      <c r="P23" s="550" t="s">
        <v>2379</v>
      </c>
      <c r="Q23" s="550"/>
      <c r="R23" s="224">
        <v>12.7</v>
      </c>
      <c r="S23" s="224" t="s">
        <v>336</v>
      </c>
      <c r="T23" s="224" t="s">
        <v>2375</v>
      </c>
      <c r="U23" s="224" t="s">
        <v>327</v>
      </c>
    </row>
    <row r="24" spans="2:29" x14ac:dyDescent="0.25">
      <c r="N24" s="221"/>
      <c r="P24" s="550" t="s">
        <v>2378</v>
      </c>
      <c r="Q24" s="550"/>
      <c r="R24" s="224">
        <v>12.1</v>
      </c>
      <c r="S24" s="224" t="s">
        <v>336</v>
      </c>
      <c r="T24" s="224" t="s">
        <v>2375</v>
      </c>
      <c r="U24" s="224" t="s">
        <v>328</v>
      </c>
    </row>
    <row r="25" spans="2:29" x14ac:dyDescent="0.25">
      <c r="N25" s="221"/>
      <c r="P25" s="554" t="s">
        <v>2381</v>
      </c>
      <c r="Q25" s="554"/>
      <c r="R25" s="224">
        <v>12.21</v>
      </c>
      <c r="S25" s="224" t="s">
        <v>338</v>
      </c>
      <c r="T25" s="224" t="s">
        <v>2377</v>
      </c>
      <c r="U25" s="224" t="s">
        <v>329</v>
      </c>
    </row>
    <row r="26" spans="2:29" x14ac:dyDescent="0.25">
      <c r="B26" t="s">
        <v>2379</v>
      </c>
      <c r="N26" s="221"/>
    </row>
    <row r="27" spans="2:29" x14ac:dyDescent="0.25">
      <c r="B27" s="224" t="s">
        <v>2449</v>
      </c>
      <c r="C27" s="486" t="s">
        <v>2371</v>
      </c>
      <c r="D27" s="486"/>
      <c r="E27" s="486"/>
      <c r="F27" s="224" t="s">
        <v>1032</v>
      </c>
      <c r="N27" s="221">
        <v>4</v>
      </c>
      <c r="O27" t="s">
        <v>2389</v>
      </c>
    </row>
    <row r="28" spans="2:29" x14ac:dyDescent="0.25">
      <c r="B28" s="224">
        <v>1</v>
      </c>
      <c r="C28" s="550" t="s">
        <v>2450</v>
      </c>
      <c r="D28" s="550"/>
      <c r="E28" s="550"/>
      <c r="F28" s="224">
        <v>1</v>
      </c>
      <c r="N28" s="221"/>
      <c r="P28" s="438" t="s">
        <v>2580</v>
      </c>
      <c r="Q28" s="438"/>
      <c r="R28" s="438"/>
      <c r="S28" s="438"/>
      <c r="T28" s="438"/>
      <c r="U28" s="438"/>
      <c r="X28" s="438" t="s">
        <v>2808</v>
      </c>
      <c r="Y28" s="438"/>
      <c r="Z28" s="438"/>
      <c r="AA28" s="438"/>
      <c r="AB28" s="438"/>
      <c r="AC28" s="438"/>
    </row>
    <row r="29" spans="2:29" x14ac:dyDescent="0.25">
      <c r="B29" s="224">
        <v>2</v>
      </c>
      <c r="C29" s="550" t="s">
        <v>2451</v>
      </c>
      <c r="D29" s="550"/>
      <c r="E29" s="550"/>
      <c r="F29" s="224">
        <v>1</v>
      </c>
      <c r="N29" s="221"/>
      <c r="P29" s="472" t="s">
        <v>2371</v>
      </c>
      <c r="Q29" s="472"/>
      <c r="R29" s="216" t="s">
        <v>2372</v>
      </c>
      <c r="S29" s="216" t="s">
        <v>2373</v>
      </c>
      <c r="T29" s="216" t="s">
        <v>2374</v>
      </c>
      <c r="U29" s="216" t="s">
        <v>1032</v>
      </c>
      <c r="X29" s="472" t="s">
        <v>2371</v>
      </c>
      <c r="Y29" s="472"/>
      <c r="Z29" s="216" t="s">
        <v>2372</v>
      </c>
      <c r="AA29" s="216" t="s">
        <v>2373</v>
      </c>
      <c r="AB29" s="216" t="s">
        <v>2374</v>
      </c>
      <c r="AC29" s="216" t="s">
        <v>1032</v>
      </c>
    </row>
    <row r="30" spans="2:29" x14ac:dyDescent="0.25">
      <c r="B30" s="224">
        <v>3</v>
      </c>
      <c r="C30" s="550" t="s">
        <v>2452</v>
      </c>
      <c r="D30" s="550"/>
      <c r="E30" s="550"/>
      <c r="F30" s="224">
        <v>1</v>
      </c>
      <c r="N30" s="221"/>
      <c r="P30" s="259" t="s">
        <v>2390</v>
      </c>
      <c r="Q30" s="259"/>
      <c r="R30" s="224">
        <v>13.1</v>
      </c>
      <c r="S30" s="224" t="s">
        <v>336</v>
      </c>
      <c r="T30" s="224" t="s">
        <v>2375</v>
      </c>
      <c r="U30" s="224" t="s">
        <v>333</v>
      </c>
      <c r="X30" s="259" t="s">
        <v>2390</v>
      </c>
      <c r="Y30" s="259"/>
      <c r="Z30" s="224">
        <v>13.1</v>
      </c>
      <c r="AA30" s="224" t="s">
        <v>336</v>
      </c>
      <c r="AB30" s="224" t="s">
        <v>2375</v>
      </c>
      <c r="AC30" s="224" t="s">
        <v>333</v>
      </c>
    </row>
    <row r="31" spans="2:29" ht="21" customHeight="1" x14ac:dyDescent="0.25">
      <c r="B31" s="224">
        <v>4</v>
      </c>
      <c r="C31" s="550" t="s">
        <v>2453</v>
      </c>
      <c r="D31" s="550"/>
      <c r="E31" s="550"/>
      <c r="F31" s="224">
        <v>1</v>
      </c>
      <c r="N31" s="221"/>
      <c r="P31" s="259" t="s">
        <v>2393</v>
      </c>
      <c r="Q31" s="259"/>
      <c r="R31" s="258" t="s">
        <v>271</v>
      </c>
      <c r="S31" s="224" t="s">
        <v>336</v>
      </c>
      <c r="T31" s="224" t="s">
        <v>2375</v>
      </c>
      <c r="U31" s="224" t="s">
        <v>2376</v>
      </c>
      <c r="X31" s="259" t="s">
        <v>2393</v>
      </c>
      <c r="Y31" s="259"/>
      <c r="Z31" s="258" t="s">
        <v>271</v>
      </c>
      <c r="AA31" s="224" t="s">
        <v>336</v>
      </c>
      <c r="AB31" s="224" t="s">
        <v>2375</v>
      </c>
      <c r="AC31" s="224" t="s">
        <v>2376</v>
      </c>
    </row>
    <row r="32" spans="2:29" x14ac:dyDescent="0.25">
      <c r="N32" s="221"/>
      <c r="P32" s="259" t="s">
        <v>2394</v>
      </c>
      <c r="Q32" s="259"/>
      <c r="R32" s="224" t="s">
        <v>2398</v>
      </c>
      <c r="S32" s="224" t="s">
        <v>336</v>
      </c>
      <c r="T32" s="224" t="s">
        <v>2375</v>
      </c>
      <c r="U32" s="224" t="s">
        <v>327</v>
      </c>
      <c r="X32" s="259" t="s">
        <v>2379</v>
      </c>
      <c r="Y32" s="259"/>
      <c r="Z32" s="224">
        <v>12.7</v>
      </c>
      <c r="AA32" s="224" t="s">
        <v>336</v>
      </c>
      <c r="AB32" s="224" t="s">
        <v>2375</v>
      </c>
      <c r="AC32" s="224" t="s">
        <v>327</v>
      </c>
    </row>
    <row r="33" spans="1:29" ht="16.5" customHeight="1" x14ac:dyDescent="0.25">
      <c r="N33" s="221"/>
      <c r="P33" s="259" t="s">
        <v>2395</v>
      </c>
      <c r="Q33" s="259"/>
      <c r="R33" s="224">
        <v>12.4</v>
      </c>
      <c r="S33" s="224" t="s">
        <v>338</v>
      </c>
      <c r="T33" s="224" t="s">
        <v>2377</v>
      </c>
      <c r="U33" s="224" t="s">
        <v>328</v>
      </c>
      <c r="X33" s="259" t="s">
        <v>2394</v>
      </c>
      <c r="Y33" s="259"/>
      <c r="Z33" s="260" t="s">
        <v>2398</v>
      </c>
      <c r="AA33" s="224" t="s">
        <v>336</v>
      </c>
      <c r="AB33" s="224" t="s">
        <v>2375</v>
      </c>
      <c r="AC33" s="224" t="s">
        <v>328</v>
      </c>
    </row>
    <row r="34" spans="1:29" x14ac:dyDescent="0.25">
      <c r="B34" t="s">
        <v>2439</v>
      </c>
      <c r="N34" s="221"/>
      <c r="P34" s="552" t="s">
        <v>2396</v>
      </c>
      <c r="Q34" s="553"/>
      <c r="R34" s="224">
        <v>12.3</v>
      </c>
      <c r="S34" s="224" t="s">
        <v>338</v>
      </c>
      <c r="T34" s="224" t="s">
        <v>2377</v>
      </c>
      <c r="U34" s="224" t="s">
        <v>329</v>
      </c>
      <c r="X34" s="259" t="s">
        <v>2395</v>
      </c>
      <c r="Y34" s="259"/>
      <c r="Z34" s="224">
        <v>12.4</v>
      </c>
      <c r="AA34" s="224" t="s">
        <v>338</v>
      </c>
      <c r="AB34" s="224" t="s">
        <v>2377</v>
      </c>
      <c r="AC34" s="224" t="s">
        <v>329</v>
      </c>
    </row>
    <row r="35" spans="1:29" x14ac:dyDescent="0.25">
      <c r="B35" t="s">
        <v>2440</v>
      </c>
      <c r="N35" s="221"/>
      <c r="P35" s="239" t="s">
        <v>723</v>
      </c>
      <c r="Q35" s="239"/>
      <c r="R35" s="224">
        <v>12.2</v>
      </c>
      <c r="S35" s="224" t="s">
        <v>336</v>
      </c>
      <c r="T35" s="224" t="s">
        <v>2377</v>
      </c>
      <c r="U35" s="224" t="s">
        <v>2399</v>
      </c>
      <c r="X35" s="239" t="s">
        <v>2396</v>
      </c>
      <c r="Y35" s="239"/>
      <c r="Z35" s="224">
        <v>12.3</v>
      </c>
      <c r="AA35" s="224" t="s">
        <v>338</v>
      </c>
      <c r="AB35" s="224" t="s">
        <v>2377</v>
      </c>
      <c r="AC35" s="224" t="s">
        <v>2399</v>
      </c>
    </row>
    <row r="36" spans="1:29" x14ac:dyDescent="0.25">
      <c r="B36" t="s">
        <v>2441</v>
      </c>
      <c r="N36" s="221"/>
      <c r="P36" s="228" t="s">
        <v>2400</v>
      </c>
      <c r="Q36" s="239"/>
      <c r="R36" s="224">
        <v>12.42</v>
      </c>
      <c r="S36" s="224" t="s">
        <v>2373</v>
      </c>
      <c r="T36" s="224" t="s">
        <v>2377</v>
      </c>
      <c r="U36" s="224" t="s">
        <v>330</v>
      </c>
      <c r="X36" s="239" t="s">
        <v>86</v>
      </c>
      <c r="Y36" s="239"/>
      <c r="Z36" s="224">
        <v>12.19</v>
      </c>
      <c r="AA36" s="224" t="s">
        <v>336</v>
      </c>
      <c r="AB36" s="224" t="s">
        <v>2377</v>
      </c>
      <c r="AC36" s="224" t="s">
        <v>330</v>
      </c>
    </row>
    <row r="37" spans="1:29" x14ac:dyDescent="0.25">
      <c r="B37" t="s">
        <v>2442</v>
      </c>
      <c r="N37" s="221"/>
      <c r="P37" s="239" t="s">
        <v>2397</v>
      </c>
      <c r="Q37" s="228"/>
      <c r="R37" s="224">
        <v>12.4</v>
      </c>
      <c r="S37" s="224" t="s">
        <v>338</v>
      </c>
      <c r="T37" s="224" t="s">
        <v>2377</v>
      </c>
      <c r="U37" s="224" t="s">
        <v>331</v>
      </c>
      <c r="X37" s="239" t="s">
        <v>2397</v>
      </c>
      <c r="Y37" s="239"/>
      <c r="Z37" s="224">
        <v>12.4</v>
      </c>
      <c r="AA37" s="224" t="s">
        <v>338</v>
      </c>
      <c r="AB37" s="224" t="s">
        <v>2377</v>
      </c>
      <c r="AC37" s="224" t="s">
        <v>331</v>
      </c>
    </row>
    <row r="38" spans="1:29" x14ac:dyDescent="0.25">
      <c r="B38" t="s">
        <v>2443</v>
      </c>
      <c r="N38" s="221"/>
    </row>
    <row r="39" spans="1:29" x14ac:dyDescent="0.25">
      <c r="B39" t="s">
        <v>2444</v>
      </c>
      <c r="N39" s="221"/>
    </row>
    <row r="40" spans="1:29" x14ac:dyDescent="0.25">
      <c r="B40" t="s">
        <v>2445</v>
      </c>
      <c r="N40" s="221">
        <v>5</v>
      </c>
      <c r="O40" t="s">
        <v>2401</v>
      </c>
    </row>
    <row r="41" spans="1:29" x14ac:dyDescent="0.25">
      <c r="B41" t="s">
        <v>2446</v>
      </c>
      <c r="N41" s="221"/>
    </row>
    <row r="42" spans="1:29" x14ac:dyDescent="0.25">
      <c r="B42" t="s">
        <v>2447</v>
      </c>
      <c r="N42" s="221"/>
      <c r="P42" s="486" t="s">
        <v>2371</v>
      </c>
      <c r="Q42" s="486"/>
      <c r="R42" s="224" t="s">
        <v>2372</v>
      </c>
      <c r="S42" s="224" t="s">
        <v>2373</v>
      </c>
      <c r="T42" s="224" t="s">
        <v>2374</v>
      </c>
      <c r="U42" s="224" t="s">
        <v>1032</v>
      </c>
      <c r="X42" s="486" t="s">
        <v>2371</v>
      </c>
      <c r="Y42" s="486"/>
      <c r="Z42" s="224" t="s">
        <v>2372</v>
      </c>
      <c r="AA42" s="224" t="s">
        <v>2373</v>
      </c>
      <c r="AB42" s="224" t="s">
        <v>2374</v>
      </c>
      <c r="AC42" s="224" t="s">
        <v>1032</v>
      </c>
    </row>
    <row r="43" spans="1:29" x14ac:dyDescent="0.25">
      <c r="B43" t="s">
        <v>2448</v>
      </c>
      <c r="N43" s="221"/>
      <c r="P43" s="550" t="s">
        <v>2402</v>
      </c>
      <c r="Q43" s="550"/>
      <c r="R43" s="224">
        <v>13.1</v>
      </c>
      <c r="S43" s="224" t="s">
        <v>336</v>
      </c>
      <c r="T43" s="224" t="s">
        <v>2375</v>
      </c>
      <c r="U43" s="224" t="s">
        <v>333</v>
      </c>
      <c r="X43" s="550" t="s">
        <v>2402</v>
      </c>
      <c r="Y43" s="550"/>
      <c r="Z43" s="224">
        <v>13.1</v>
      </c>
      <c r="AA43" s="224" t="s">
        <v>336</v>
      </c>
      <c r="AB43" s="224" t="s">
        <v>2375</v>
      </c>
      <c r="AC43" s="224" t="s">
        <v>333</v>
      </c>
    </row>
    <row r="44" spans="1:29" x14ac:dyDescent="0.25">
      <c r="N44" s="221"/>
      <c r="P44" s="550" t="s">
        <v>2403</v>
      </c>
      <c r="Q44" s="550"/>
      <c r="R44" s="258" t="s">
        <v>271</v>
      </c>
      <c r="S44" s="224" t="s">
        <v>336</v>
      </c>
      <c r="T44" s="224" t="s">
        <v>2375</v>
      </c>
      <c r="U44" s="224" t="s">
        <v>2376</v>
      </c>
      <c r="X44" s="550" t="s">
        <v>2403</v>
      </c>
      <c r="Y44" s="550"/>
      <c r="Z44" s="258" t="s">
        <v>271</v>
      </c>
      <c r="AA44" s="224" t="s">
        <v>336</v>
      </c>
      <c r="AB44" s="224" t="s">
        <v>2375</v>
      </c>
      <c r="AC44" s="224" t="s">
        <v>2376</v>
      </c>
    </row>
    <row r="45" spans="1:29" x14ac:dyDescent="0.25">
      <c r="N45" s="221"/>
      <c r="P45" s="228" t="s">
        <v>2379</v>
      </c>
      <c r="Q45" s="228"/>
      <c r="R45" s="224">
        <v>12.7</v>
      </c>
      <c r="S45" s="224" t="s">
        <v>336</v>
      </c>
      <c r="T45" s="224" t="s">
        <v>2375</v>
      </c>
      <c r="U45" s="224" t="s">
        <v>327</v>
      </c>
      <c r="X45" s="259" t="s">
        <v>2404</v>
      </c>
      <c r="Y45" s="259"/>
      <c r="Z45" s="224">
        <v>12.1</v>
      </c>
      <c r="AA45" s="224" t="s">
        <v>336</v>
      </c>
      <c r="AB45" s="224" t="s">
        <v>2375</v>
      </c>
      <c r="AC45" s="224" t="s">
        <v>327</v>
      </c>
    </row>
    <row r="46" spans="1:29" x14ac:dyDescent="0.25">
      <c r="A46">
        <v>12.1</v>
      </c>
      <c r="B46" t="s">
        <v>2576</v>
      </c>
      <c r="N46" s="221"/>
      <c r="P46" s="550" t="s">
        <v>2404</v>
      </c>
      <c r="Q46" s="550"/>
      <c r="R46" s="224">
        <v>12.1</v>
      </c>
      <c r="S46" s="224" t="s">
        <v>336</v>
      </c>
      <c r="T46" s="224" t="s">
        <v>2375</v>
      </c>
      <c r="U46" s="224" t="s">
        <v>328</v>
      </c>
      <c r="X46" s="259" t="s">
        <v>2405</v>
      </c>
      <c r="Y46" s="259"/>
      <c r="Z46" s="224">
        <v>12.1</v>
      </c>
      <c r="AA46" s="224" t="s">
        <v>336</v>
      </c>
      <c r="AB46" s="224" t="s">
        <v>2375</v>
      </c>
      <c r="AC46" s="224" t="s">
        <v>2406</v>
      </c>
    </row>
    <row r="47" spans="1:29" x14ac:dyDescent="0.25">
      <c r="B47" s="224" t="s">
        <v>1389</v>
      </c>
      <c r="C47" s="224" t="s">
        <v>1292</v>
      </c>
      <c r="D47" s="224" t="s">
        <v>1032</v>
      </c>
      <c r="N47" s="221"/>
      <c r="P47" s="550" t="s">
        <v>2405</v>
      </c>
      <c r="Q47" s="550"/>
      <c r="R47" s="224">
        <v>12.1</v>
      </c>
      <c r="S47" s="224" t="s">
        <v>336</v>
      </c>
      <c r="T47" s="224" t="s">
        <v>2375</v>
      </c>
      <c r="U47" s="224" t="s">
        <v>329</v>
      </c>
      <c r="X47" s="550" t="s">
        <v>723</v>
      </c>
      <c r="Y47" s="550"/>
      <c r="Z47" s="224">
        <v>12.2</v>
      </c>
      <c r="AA47" s="224" t="s">
        <v>336</v>
      </c>
      <c r="AB47" s="224" t="s">
        <v>2375</v>
      </c>
      <c r="AC47" s="224" t="s">
        <v>329</v>
      </c>
    </row>
    <row r="48" spans="1:29" x14ac:dyDescent="0.25">
      <c r="B48" s="224">
        <v>1</v>
      </c>
      <c r="C48" s="224" t="s">
        <v>2570</v>
      </c>
      <c r="D48" s="224">
        <v>1</v>
      </c>
      <c r="N48" s="221"/>
      <c r="P48" s="550" t="s">
        <v>86</v>
      </c>
      <c r="Q48" s="550"/>
      <c r="R48" s="224">
        <v>12.19</v>
      </c>
      <c r="S48" s="224" t="s">
        <v>336</v>
      </c>
      <c r="T48" s="224" t="s">
        <v>2375</v>
      </c>
      <c r="U48" s="224" t="s">
        <v>2399</v>
      </c>
    </row>
    <row r="49" spans="2:21" x14ac:dyDescent="0.25">
      <c r="B49" s="224">
        <v>2</v>
      </c>
      <c r="C49" s="224" t="s">
        <v>2573</v>
      </c>
      <c r="D49" s="224">
        <v>1</v>
      </c>
      <c r="N49" s="221"/>
    </row>
    <row r="50" spans="2:21" x14ac:dyDescent="0.25">
      <c r="B50" s="224">
        <v>3</v>
      </c>
      <c r="C50" s="224" t="s">
        <v>2574</v>
      </c>
      <c r="D50" s="224">
        <v>1</v>
      </c>
      <c r="N50" s="221"/>
    </row>
    <row r="51" spans="2:21" x14ac:dyDescent="0.25">
      <c r="B51" s="252"/>
      <c r="C51" s="252"/>
      <c r="D51" s="252"/>
      <c r="N51" s="221">
        <v>6</v>
      </c>
      <c r="O51" t="s">
        <v>2407</v>
      </c>
    </row>
    <row r="52" spans="2:21" x14ac:dyDescent="0.25">
      <c r="N52" s="221"/>
    </row>
    <row r="53" spans="2:21" x14ac:dyDescent="0.25">
      <c r="N53" s="221"/>
    </row>
    <row r="54" spans="2:21" x14ac:dyDescent="0.25">
      <c r="N54" s="221"/>
      <c r="P54" s="486" t="s">
        <v>2371</v>
      </c>
      <c r="Q54" s="486"/>
      <c r="R54" s="224" t="s">
        <v>2372</v>
      </c>
      <c r="S54" s="224" t="s">
        <v>2373</v>
      </c>
      <c r="T54" s="224" t="s">
        <v>2374</v>
      </c>
      <c r="U54" s="224" t="s">
        <v>1032</v>
      </c>
    </row>
    <row r="55" spans="2:21" x14ac:dyDescent="0.25">
      <c r="N55" s="221"/>
      <c r="P55" s="550" t="s">
        <v>2411</v>
      </c>
      <c r="Q55" s="550"/>
      <c r="R55" s="224">
        <v>13.1</v>
      </c>
      <c r="S55" s="224" t="s">
        <v>336</v>
      </c>
      <c r="T55" s="224" t="s">
        <v>2375</v>
      </c>
      <c r="U55" s="224" t="s">
        <v>333</v>
      </c>
    </row>
    <row r="56" spans="2:21" x14ac:dyDescent="0.25">
      <c r="N56" s="221"/>
      <c r="P56" s="550" t="s">
        <v>2403</v>
      </c>
      <c r="Q56" s="550"/>
      <c r="R56" s="258" t="s">
        <v>271</v>
      </c>
      <c r="S56" s="224" t="s">
        <v>336</v>
      </c>
      <c r="T56" s="224" t="s">
        <v>2375</v>
      </c>
      <c r="U56" s="224" t="s">
        <v>2376</v>
      </c>
    </row>
    <row r="57" spans="2:21" x14ac:dyDescent="0.25">
      <c r="N57" s="221"/>
      <c r="P57" s="228" t="s">
        <v>2379</v>
      </c>
      <c r="Q57" s="228"/>
      <c r="R57" s="224">
        <v>12.7</v>
      </c>
      <c r="S57" s="224" t="s">
        <v>336</v>
      </c>
      <c r="T57" s="224" t="s">
        <v>2375</v>
      </c>
      <c r="U57" s="224" t="s">
        <v>327</v>
      </c>
    </row>
    <row r="58" spans="2:21" x14ac:dyDescent="0.25">
      <c r="N58" s="221"/>
      <c r="P58" s="550" t="s">
        <v>2408</v>
      </c>
      <c r="Q58" s="550"/>
      <c r="R58" s="224">
        <v>12.37</v>
      </c>
      <c r="S58" s="224" t="s">
        <v>336</v>
      </c>
      <c r="T58" s="224" t="s">
        <v>2375</v>
      </c>
      <c r="U58" s="224" t="s">
        <v>328</v>
      </c>
    </row>
    <row r="59" spans="2:21" x14ac:dyDescent="0.25">
      <c r="N59" s="221"/>
      <c r="P59" s="550" t="s">
        <v>2409</v>
      </c>
      <c r="Q59" s="550"/>
      <c r="R59" s="224">
        <v>12.38</v>
      </c>
      <c r="S59" s="224" t="s">
        <v>336</v>
      </c>
      <c r="T59" s="224" t="s">
        <v>2375</v>
      </c>
      <c r="U59" s="224" t="s">
        <v>329</v>
      </c>
    </row>
    <row r="60" spans="2:21" x14ac:dyDescent="0.25">
      <c r="N60" s="221"/>
      <c r="P60" s="500"/>
      <c r="Q60" s="500"/>
      <c r="R60" s="216"/>
      <c r="S60" s="216"/>
      <c r="T60" s="216"/>
      <c r="U60" s="216"/>
    </row>
    <row r="61" spans="2:21" x14ac:dyDescent="0.25">
      <c r="N61" s="221"/>
    </row>
    <row r="62" spans="2:21" x14ac:dyDescent="0.25">
      <c r="N62" s="221">
        <v>7</v>
      </c>
      <c r="O62" t="s">
        <v>2410</v>
      </c>
    </row>
    <row r="63" spans="2:21" x14ac:dyDescent="0.25">
      <c r="P63" s="472" t="s">
        <v>2371</v>
      </c>
      <c r="Q63" s="472"/>
      <c r="R63" s="216" t="s">
        <v>2372</v>
      </c>
      <c r="S63" s="216" t="s">
        <v>2373</v>
      </c>
      <c r="T63" s="216" t="s">
        <v>2374</v>
      </c>
      <c r="U63" s="216" t="s">
        <v>1032</v>
      </c>
    </row>
    <row r="64" spans="2:21" x14ac:dyDescent="0.25">
      <c r="P64" s="550" t="s">
        <v>2366</v>
      </c>
      <c r="Q64" s="550"/>
      <c r="R64" s="224">
        <v>13.1</v>
      </c>
      <c r="S64" s="224" t="s">
        <v>336</v>
      </c>
      <c r="T64" s="224" t="s">
        <v>2375</v>
      </c>
      <c r="U64" s="224" t="s">
        <v>333</v>
      </c>
    </row>
    <row r="65" spans="15:21" x14ac:dyDescent="0.25">
      <c r="P65" s="550" t="s">
        <v>2412</v>
      </c>
      <c r="Q65" s="550"/>
      <c r="R65" s="258" t="s">
        <v>271</v>
      </c>
      <c r="S65" s="224" t="s">
        <v>336</v>
      </c>
      <c r="T65" s="224" t="s">
        <v>2375</v>
      </c>
      <c r="U65" s="224" t="s">
        <v>2376</v>
      </c>
    </row>
    <row r="66" spans="15:21" x14ac:dyDescent="0.25">
      <c r="P66" s="228" t="s">
        <v>2413</v>
      </c>
      <c r="Q66" s="228"/>
      <c r="R66" s="226">
        <v>12.25</v>
      </c>
      <c r="S66" s="226" t="s">
        <v>336</v>
      </c>
      <c r="T66" s="226"/>
      <c r="U66" s="226" t="s">
        <v>327</v>
      </c>
    </row>
    <row r="67" spans="15:21" x14ac:dyDescent="0.25">
      <c r="P67" s="228" t="s">
        <v>2379</v>
      </c>
      <c r="Q67" s="228"/>
      <c r="R67" s="224">
        <v>12.7</v>
      </c>
      <c r="S67" s="224" t="s">
        <v>336</v>
      </c>
      <c r="T67" s="224" t="s">
        <v>2375</v>
      </c>
      <c r="U67" s="224" t="s">
        <v>328</v>
      </c>
    </row>
    <row r="68" spans="15:21" x14ac:dyDescent="0.25">
      <c r="P68" s="550" t="s">
        <v>2414</v>
      </c>
      <c r="Q68" s="550"/>
      <c r="R68" s="224">
        <v>12.28</v>
      </c>
      <c r="S68" s="224" t="s">
        <v>336</v>
      </c>
      <c r="T68" s="224" t="s">
        <v>2375</v>
      </c>
      <c r="U68" s="224" t="s">
        <v>329</v>
      </c>
    </row>
    <row r="69" spans="15:21" x14ac:dyDescent="0.25">
      <c r="P69" s="550" t="s">
        <v>2384</v>
      </c>
      <c r="Q69" s="550"/>
      <c r="R69" s="224">
        <v>12.1</v>
      </c>
      <c r="S69" s="224" t="s">
        <v>2415</v>
      </c>
      <c r="T69" s="224" t="s">
        <v>2377</v>
      </c>
      <c r="U69" s="224" t="s">
        <v>2399</v>
      </c>
    </row>
    <row r="70" spans="15:21" x14ac:dyDescent="0.25">
      <c r="P70" s="228" t="s">
        <v>2396</v>
      </c>
      <c r="Q70" s="228"/>
      <c r="R70" s="224">
        <v>12.3</v>
      </c>
      <c r="S70" s="224" t="s">
        <v>2415</v>
      </c>
      <c r="T70" s="224" t="s">
        <v>2377</v>
      </c>
      <c r="U70" s="224" t="s">
        <v>330</v>
      </c>
    </row>
    <row r="74" spans="15:21" x14ac:dyDescent="0.25">
      <c r="O74" t="s">
        <v>2416</v>
      </c>
    </row>
    <row r="75" spans="15:21" x14ac:dyDescent="0.25">
      <c r="P75" s="472" t="s">
        <v>2371</v>
      </c>
      <c r="Q75" s="472"/>
      <c r="R75" s="216" t="s">
        <v>2372</v>
      </c>
      <c r="S75" s="216" t="s">
        <v>2373</v>
      </c>
      <c r="T75" s="216" t="s">
        <v>2374</v>
      </c>
      <c r="U75" s="216" t="s">
        <v>1032</v>
      </c>
    </row>
    <row r="76" spans="15:21" x14ac:dyDescent="0.25">
      <c r="P76" s="550" t="s">
        <v>2366</v>
      </c>
      <c r="Q76" s="550"/>
      <c r="R76" s="224">
        <v>13.1</v>
      </c>
      <c r="S76" s="224" t="s">
        <v>336</v>
      </c>
      <c r="T76" s="224" t="s">
        <v>2375</v>
      </c>
      <c r="U76" s="224" t="s">
        <v>333</v>
      </c>
    </row>
    <row r="77" spans="15:21" x14ac:dyDescent="0.25">
      <c r="P77" s="550" t="s">
        <v>2380</v>
      </c>
      <c r="Q77" s="550"/>
      <c r="R77" s="258" t="s">
        <v>271</v>
      </c>
      <c r="S77" s="224" t="s">
        <v>336</v>
      </c>
      <c r="T77" s="224" t="s">
        <v>2375</v>
      </c>
      <c r="U77" s="224" t="s">
        <v>2376</v>
      </c>
    </row>
    <row r="78" spans="15:21" x14ac:dyDescent="0.25">
      <c r="P78" s="228" t="s">
        <v>2413</v>
      </c>
      <c r="Q78" s="228"/>
      <c r="R78" s="226">
        <v>12.25</v>
      </c>
      <c r="S78" s="226" t="s">
        <v>336</v>
      </c>
      <c r="T78" s="226" t="s">
        <v>2375</v>
      </c>
      <c r="U78" s="226" t="s">
        <v>327</v>
      </c>
    </row>
    <row r="79" spans="15:21" x14ac:dyDescent="0.25">
      <c r="P79" s="228" t="s">
        <v>2379</v>
      </c>
      <c r="Q79" s="228"/>
      <c r="R79" s="224">
        <v>12.7</v>
      </c>
      <c r="S79" s="224" t="s">
        <v>336</v>
      </c>
      <c r="T79" s="224" t="s">
        <v>2375</v>
      </c>
      <c r="U79" s="224" t="s">
        <v>328</v>
      </c>
    </row>
    <row r="80" spans="15:21" x14ac:dyDescent="0.25">
      <c r="P80" s="550" t="s">
        <v>2414</v>
      </c>
      <c r="Q80" s="550"/>
      <c r="R80" s="224">
        <v>12.28</v>
      </c>
      <c r="S80" s="224" t="s">
        <v>336</v>
      </c>
      <c r="T80" s="224" t="s">
        <v>2375</v>
      </c>
      <c r="U80" s="224" t="s">
        <v>329</v>
      </c>
    </row>
    <row r="81" spans="15:21" x14ac:dyDescent="0.25">
      <c r="P81" s="500"/>
      <c r="Q81" s="500"/>
      <c r="R81" s="216"/>
      <c r="S81" s="216"/>
      <c r="T81" s="216"/>
      <c r="U81" s="216"/>
    </row>
    <row r="82" spans="15:21" x14ac:dyDescent="0.25">
      <c r="R82" s="216"/>
      <c r="S82" s="216"/>
      <c r="T82" s="216"/>
      <c r="U82" s="216"/>
    </row>
    <row r="83" spans="15:21" x14ac:dyDescent="0.25">
      <c r="O83" t="s">
        <v>2417</v>
      </c>
    </row>
    <row r="84" spans="15:21" x14ac:dyDescent="0.25">
      <c r="P84" s="472" t="s">
        <v>2371</v>
      </c>
      <c r="Q84" s="472"/>
      <c r="R84" s="216" t="s">
        <v>2372</v>
      </c>
      <c r="S84" s="216" t="s">
        <v>2373</v>
      </c>
      <c r="T84" s="216" t="s">
        <v>2374</v>
      </c>
      <c r="U84" s="216" t="s">
        <v>1032</v>
      </c>
    </row>
    <row r="85" spans="15:21" x14ac:dyDescent="0.25">
      <c r="P85" s="550" t="s">
        <v>2366</v>
      </c>
      <c r="Q85" s="550"/>
      <c r="R85" s="224">
        <v>13.1</v>
      </c>
      <c r="S85" s="224" t="s">
        <v>336</v>
      </c>
      <c r="T85" s="224" t="s">
        <v>2375</v>
      </c>
      <c r="U85" s="224" t="s">
        <v>333</v>
      </c>
    </row>
    <row r="86" spans="15:21" x14ac:dyDescent="0.25">
      <c r="P86" s="550" t="s">
        <v>2403</v>
      </c>
      <c r="Q86" s="550"/>
      <c r="R86" s="258" t="s">
        <v>271</v>
      </c>
      <c r="S86" s="224" t="s">
        <v>336</v>
      </c>
      <c r="T86" s="224" t="s">
        <v>2375</v>
      </c>
      <c r="U86" s="224" t="s">
        <v>2376</v>
      </c>
    </row>
    <row r="87" spans="15:21" x14ac:dyDescent="0.25">
      <c r="P87" s="228" t="s">
        <v>2413</v>
      </c>
      <c r="Q87" s="228"/>
      <c r="R87" s="226">
        <v>12.25</v>
      </c>
      <c r="S87" s="226" t="s">
        <v>336</v>
      </c>
      <c r="T87" s="226" t="s">
        <v>2375</v>
      </c>
      <c r="U87" s="226" t="s">
        <v>327</v>
      </c>
    </row>
    <row r="88" spans="15:21" x14ac:dyDescent="0.25">
      <c r="P88" s="228" t="s">
        <v>2379</v>
      </c>
      <c r="Q88" s="228"/>
      <c r="R88" s="224">
        <v>12.7</v>
      </c>
      <c r="S88" s="224" t="s">
        <v>336</v>
      </c>
      <c r="T88" s="224" t="s">
        <v>2375</v>
      </c>
      <c r="U88" s="224" t="s">
        <v>328</v>
      </c>
    </row>
    <row r="89" spans="15:21" x14ac:dyDescent="0.25">
      <c r="P89" s="550" t="s">
        <v>2414</v>
      </c>
      <c r="Q89" s="550"/>
      <c r="R89" s="224">
        <v>12.28</v>
      </c>
      <c r="S89" s="224" t="s">
        <v>336</v>
      </c>
      <c r="T89" s="224" t="s">
        <v>2375</v>
      </c>
      <c r="U89" s="224" t="s">
        <v>329</v>
      </c>
    </row>
    <row r="90" spans="15:21" x14ac:dyDescent="0.25">
      <c r="P90" s="228" t="s">
        <v>2418</v>
      </c>
      <c r="Q90" s="228"/>
      <c r="R90" s="224">
        <v>12.26</v>
      </c>
      <c r="S90" s="224" t="s">
        <v>338</v>
      </c>
      <c r="T90" s="224" t="s">
        <v>2377</v>
      </c>
      <c r="U90" s="224" t="s">
        <v>2399</v>
      </c>
    </row>
    <row r="93" spans="15:21" x14ac:dyDescent="0.25">
      <c r="O93" t="s">
        <v>2419</v>
      </c>
    </row>
    <row r="94" spans="15:21" x14ac:dyDescent="0.25">
      <c r="P94" s="472" t="s">
        <v>2371</v>
      </c>
      <c r="Q94" s="472"/>
      <c r="R94" s="216" t="s">
        <v>2372</v>
      </c>
      <c r="S94" s="216" t="s">
        <v>2373</v>
      </c>
      <c r="T94" s="216" t="s">
        <v>2374</v>
      </c>
      <c r="U94" s="216" t="s">
        <v>1032</v>
      </c>
    </row>
    <row r="95" spans="15:21" x14ac:dyDescent="0.25">
      <c r="P95" s="550" t="s">
        <v>2366</v>
      </c>
      <c r="Q95" s="550"/>
      <c r="R95" s="224">
        <v>13.1</v>
      </c>
      <c r="S95" s="224" t="s">
        <v>336</v>
      </c>
      <c r="T95" s="224" t="s">
        <v>2375</v>
      </c>
      <c r="U95" s="224" t="s">
        <v>333</v>
      </c>
    </row>
    <row r="96" spans="15:21" x14ac:dyDescent="0.25">
      <c r="P96" s="550" t="s">
        <v>2403</v>
      </c>
      <c r="Q96" s="550"/>
      <c r="R96" s="258" t="s">
        <v>271</v>
      </c>
      <c r="S96" s="224" t="s">
        <v>336</v>
      </c>
      <c r="T96" s="224" t="s">
        <v>2375</v>
      </c>
      <c r="U96" s="224" t="s">
        <v>2376</v>
      </c>
    </row>
    <row r="97" spans="15:21" x14ac:dyDescent="0.25">
      <c r="P97" s="228" t="s">
        <v>2413</v>
      </c>
      <c r="Q97" s="228"/>
      <c r="R97" s="226">
        <v>12.25</v>
      </c>
      <c r="S97" s="226" t="s">
        <v>336</v>
      </c>
      <c r="T97" s="226" t="s">
        <v>2375</v>
      </c>
      <c r="U97" s="226" t="s">
        <v>327</v>
      </c>
    </row>
    <row r="98" spans="15:21" x14ac:dyDescent="0.25">
      <c r="P98" s="228" t="s">
        <v>2379</v>
      </c>
      <c r="Q98" s="228"/>
      <c r="R98" s="224">
        <v>12.7</v>
      </c>
      <c r="S98" s="224" t="s">
        <v>336</v>
      </c>
      <c r="T98" s="224" t="s">
        <v>2375</v>
      </c>
      <c r="U98" s="224" t="s">
        <v>328</v>
      </c>
    </row>
    <row r="99" spans="15:21" x14ac:dyDescent="0.25">
      <c r="P99" s="550" t="s">
        <v>2420</v>
      </c>
      <c r="Q99" s="550"/>
      <c r="R99" s="224">
        <v>12.27</v>
      </c>
      <c r="S99" s="224" t="s">
        <v>336</v>
      </c>
      <c r="T99" s="224" t="s">
        <v>2375</v>
      </c>
      <c r="U99" s="224" t="s">
        <v>329</v>
      </c>
    </row>
    <row r="100" spans="15:21" x14ac:dyDescent="0.25">
      <c r="P100" s="228" t="s">
        <v>86</v>
      </c>
      <c r="Q100" s="228"/>
      <c r="R100" s="224">
        <v>12.19</v>
      </c>
      <c r="S100" s="224" t="s">
        <v>2415</v>
      </c>
      <c r="T100" s="224" t="s">
        <v>2377</v>
      </c>
      <c r="U100" s="224" t="s">
        <v>2399</v>
      </c>
    </row>
    <row r="103" spans="15:21" x14ac:dyDescent="0.25">
      <c r="O103" t="s">
        <v>2421</v>
      </c>
    </row>
    <row r="105" spans="15:21" x14ac:dyDescent="0.25">
      <c r="P105" s="486" t="s">
        <v>2371</v>
      </c>
      <c r="Q105" s="486"/>
      <c r="R105" s="224" t="s">
        <v>2372</v>
      </c>
      <c r="S105" s="224" t="s">
        <v>2373</v>
      </c>
      <c r="T105" s="224" t="s">
        <v>2374</v>
      </c>
      <c r="U105" s="224" t="s">
        <v>1032</v>
      </c>
    </row>
    <row r="106" spans="15:21" x14ac:dyDescent="0.25">
      <c r="P106" s="550" t="s">
        <v>2366</v>
      </c>
      <c r="Q106" s="550"/>
      <c r="R106" s="224">
        <v>13.1</v>
      </c>
      <c r="S106" s="224" t="s">
        <v>336</v>
      </c>
      <c r="T106" s="224" t="s">
        <v>2375</v>
      </c>
      <c r="U106" s="224" t="s">
        <v>333</v>
      </c>
    </row>
    <row r="107" spans="15:21" x14ac:dyDescent="0.25">
      <c r="P107" s="550" t="s">
        <v>2382</v>
      </c>
      <c r="Q107" s="550"/>
      <c r="R107" s="258" t="s">
        <v>271</v>
      </c>
      <c r="S107" s="224" t="s">
        <v>336</v>
      </c>
      <c r="T107" s="224" t="s">
        <v>2375</v>
      </c>
      <c r="U107" s="224" t="s">
        <v>2376</v>
      </c>
    </row>
    <row r="108" spans="15:21" x14ac:dyDescent="0.25">
      <c r="P108" s="228" t="s">
        <v>2413</v>
      </c>
      <c r="Q108" s="228"/>
      <c r="R108" s="226">
        <v>12.25</v>
      </c>
      <c r="S108" s="226" t="s">
        <v>336</v>
      </c>
      <c r="T108" s="226" t="s">
        <v>2375</v>
      </c>
      <c r="U108" s="226" t="s">
        <v>327</v>
      </c>
    </row>
    <row r="109" spans="15:21" x14ac:dyDescent="0.25">
      <c r="P109" s="228" t="s">
        <v>2379</v>
      </c>
      <c r="Q109" s="228"/>
      <c r="R109" s="224">
        <v>12.7</v>
      </c>
      <c r="S109" s="224" t="s">
        <v>336</v>
      </c>
      <c r="T109" s="224" t="s">
        <v>2375</v>
      </c>
      <c r="U109" s="224" t="s">
        <v>328</v>
      </c>
    </row>
    <row r="110" spans="15:21" x14ac:dyDescent="0.25">
      <c r="P110" s="500"/>
      <c r="Q110" s="500"/>
      <c r="R110" s="216"/>
      <c r="S110" s="216"/>
      <c r="T110" s="216"/>
      <c r="U110" s="216"/>
    </row>
    <row r="111" spans="15:21" x14ac:dyDescent="0.25">
      <c r="R111" s="216"/>
      <c r="S111" s="216"/>
      <c r="T111" s="216"/>
      <c r="U111" s="216"/>
    </row>
    <row r="113" spans="15:21" x14ac:dyDescent="0.25">
      <c r="O113" t="s">
        <v>2422</v>
      </c>
    </row>
    <row r="115" spans="15:21" x14ac:dyDescent="0.25">
      <c r="P115" s="486" t="s">
        <v>2371</v>
      </c>
      <c r="Q115" s="486"/>
      <c r="R115" s="224" t="s">
        <v>2372</v>
      </c>
      <c r="S115" s="224" t="s">
        <v>2373</v>
      </c>
      <c r="T115" s="224" t="s">
        <v>2374</v>
      </c>
      <c r="U115" s="224" t="s">
        <v>1032</v>
      </c>
    </row>
    <row r="116" spans="15:21" x14ac:dyDescent="0.25">
      <c r="P116" s="550" t="s">
        <v>2366</v>
      </c>
      <c r="Q116" s="550"/>
      <c r="R116" s="224">
        <v>13.1</v>
      </c>
      <c r="S116" s="224" t="s">
        <v>336</v>
      </c>
      <c r="T116" s="224" t="s">
        <v>2375</v>
      </c>
      <c r="U116" s="224" t="s">
        <v>333</v>
      </c>
    </row>
    <row r="117" spans="15:21" x14ac:dyDescent="0.25">
      <c r="P117" s="550" t="s">
        <v>2382</v>
      </c>
      <c r="Q117" s="550"/>
      <c r="R117" s="258" t="s">
        <v>271</v>
      </c>
      <c r="S117" s="224" t="s">
        <v>336</v>
      </c>
      <c r="T117" s="224" t="s">
        <v>2375</v>
      </c>
      <c r="U117" s="224" t="s">
        <v>2376</v>
      </c>
    </row>
    <row r="118" spans="15:21" x14ac:dyDescent="0.25">
      <c r="P118" s="228" t="s">
        <v>2413</v>
      </c>
      <c r="Q118" s="228"/>
      <c r="R118" s="226">
        <v>12.25</v>
      </c>
      <c r="S118" s="226" t="s">
        <v>336</v>
      </c>
      <c r="T118" s="226" t="s">
        <v>2375</v>
      </c>
      <c r="U118" s="226" t="s">
        <v>327</v>
      </c>
    </row>
    <row r="119" spans="15:21" x14ac:dyDescent="0.25">
      <c r="P119" s="228" t="s">
        <v>2379</v>
      </c>
      <c r="Q119" s="228"/>
      <c r="R119" s="224">
        <v>12.7</v>
      </c>
      <c r="S119" s="224" t="s">
        <v>336</v>
      </c>
      <c r="T119" s="224" t="s">
        <v>2375</v>
      </c>
      <c r="U119" s="224" t="s">
        <v>328</v>
      </c>
    </row>
    <row r="123" spans="15:21" x14ac:dyDescent="0.25">
      <c r="O123" t="s">
        <v>2423</v>
      </c>
    </row>
    <row r="125" spans="15:21" x14ac:dyDescent="0.25">
      <c r="P125" s="486" t="s">
        <v>2371</v>
      </c>
      <c r="Q125" s="486"/>
      <c r="R125" s="224" t="s">
        <v>2372</v>
      </c>
      <c r="S125" s="224" t="s">
        <v>2373</v>
      </c>
      <c r="T125" s="224" t="s">
        <v>2374</v>
      </c>
      <c r="U125" s="224" t="s">
        <v>1032</v>
      </c>
    </row>
    <row r="126" spans="15:21" x14ac:dyDescent="0.25">
      <c r="P126" s="550" t="s">
        <v>2366</v>
      </c>
      <c r="Q126" s="550"/>
      <c r="R126" s="224">
        <v>13.1</v>
      </c>
      <c r="S126" s="224" t="s">
        <v>336</v>
      </c>
      <c r="T126" s="224" t="s">
        <v>2375</v>
      </c>
      <c r="U126" s="224" t="s">
        <v>333</v>
      </c>
    </row>
    <row r="127" spans="15:21" x14ac:dyDescent="0.25">
      <c r="P127" s="550" t="s">
        <v>2380</v>
      </c>
      <c r="Q127" s="550"/>
      <c r="R127" s="258" t="s">
        <v>271</v>
      </c>
      <c r="S127" s="224" t="s">
        <v>336</v>
      </c>
      <c r="T127" s="224" t="s">
        <v>2375</v>
      </c>
      <c r="U127" s="224" t="s">
        <v>2376</v>
      </c>
    </row>
    <row r="128" spans="15:21" x14ac:dyDescent="0.25">
      <c r="P128" s="228" t="s">
        <v>2413</v>
      </c>
      <c r="Q128" s="228"/>
      <c r="R128" s="226">
        <v>12.25</v>
      </c>
      <c r="S128" s="226" t="s">
        <v>336</v>
      </c>
      <c r="T128" s="226" t="s">
        <v>2375</v>
      </c>
      <c r="U128" s="226" t="s">
        <v>327</v>
      </c>
    </row>
    <row r="129" spans="15:21" x14ac:dyDescent="0.25">
      <c r="P129" s="228" t="s">
        <v>2379</v>
      </c>
      <c r="Q129" s="228"/>
      <c r="R129" s="224">
        <v>12.7</v>
      </c>
      <c r="S129" s="224" t="s">
        <v>336</v>
      </c>
      <c r="T129" s="224" t="s">
        <v>2375</v>
      </c>
      <c r="U129" s="224" t="s">
        <v>328</v>
      </c>
    </row>
    <row r="130" spans="15:21" x14ac:dyDescent="0.25">
      <c r="P130" s="228" t="s">
        <v>2424</v>
      </c>
      <c r="Q130" s="228"/>
      <c r="R130" s="224">
        <v>12.33</v>
      </c>
      <c r="S130" s="224" t="s">
        <v>336</v>
      </c>
      <c r="T130" s="224" t="s">
        <v>2375</v>
      </c>
      <c r="U130" s="224" t="s">
        <v>329</v>
      </c>
    </row>
    <row r="134" spans="15:21" x14ac:dyDescent="0.25">
      <c r="O134" t="s">
        <v>2425</v>
      </c>
    </row>
    <row r="136" spans="15:21" x14ac:dyDescent="0.25">
      <c r="P136" s="486" t="s">
        <v>2371</v>
      </c>
      <c r="Q136" s="486"/>
      <c r="R136" s="224" t="s">
        <v>2372</v>
      </c>
      <c r="S136" s="224" t="s">
        <v>2373</v>
      </c>
      <c r="T136" s="224" t="s">
        <v>2374</v>
      </c>
      <c r="U136" s="224" t="s">
        <v>1032</v>
      </c>
    </row>
    <row r="137" spans="15:21" x14ac:dyDescent="0.25">
      <c r="P137" s="550" t="s">
        <v>2366</v>
      </c>
      <c r="Q137" s="550"/>
      <c r="R137" s="224">
        <v>13.1</v>
      </c>
      <c r="S137" s="224" t="s">
        <v>336</v>
      </c>
      <c r="T137" s="224" t="s">
        <v>2375</v>
      </c>
      <c r="U137" s="224" t="s">
        <v>333</v>
      </c>
    </row>
    <row r="138" spans="15:21" x14ac:dyDescent="0.25">
      <c r="P138" s="550" t="s">
        <v>2380</v>
      </c>
      <c r="Q138" s="550"/>
      <c r="R138" s="258" t="s">
        <v>271</v>
      </c>
      <c r="S138" s="224" t="s">
        <v>336</v>
      </c>
      <c r="T138" s="224" t="s">
        <v>2375</v>
      </c>
      <c r="U138" s="224" t="s">
        <v>2376</v>
      </c>
    </row>
    <row r="139" spans="15:21" x14ac:dyDescent="0.25">
      <c r="P139" s="228" t="s">
        <v>2413</v>
      </c>
      <c r="Q139" s="228"/>
      <c r="R139" s="226">
        <v>12.25</v>
      </c>
      <c r="S139" s="226" t="s">
        <v>336</v>
      </c>
      <c r="T139" s="226" t="s">
        <v>2375</v>
      </c>
      <c r="U139" s="226" t="s">
        <v>327</v>
      </c>
    </row>
    <row r="140" spans="15:21" x14ac:dyDescent="0.25">
      <c r="P140" s="228" t="s">
        <v>2379</v>
      </c>
      <c r="Q140" s="228"/>
      <c r="R140" s="224">
        <v>12.7</v>
      </c>
      <c r="S140" s="224" t="s">
        <v>336</v>
      </c>
      <c r="T140" s="224" t="s">
        <v>2375</v>
      </c>
      <c r="U140" s="224" t="s">
        <v>328</v>
      </c>
    </row>
    <row r="141" spans="15:21" x14ac:dyDescent="0.25">
      <c r="P141" s="228" t="s">
        <v>2426</v>
      </c>
      <c r="Q141" s="228"/>
      <c r="R141" s="224">
        <v>12.45</v>
      </c>
      <c r="S141" s="224" t="s">
        <v>336</v>
      </c>
      <c r="T141" s="224" t="s">
        <v>2375</v>
      </c>
      <c r="U141" s="224" t="s">
        <v>329</v>
      </c>
    </row>
    <row r="144" spans="15:21" x14ac:dyDescent="0.25">
      <c r="O144" t="s">
        <v>2427</v>
      </c>
    </row>
    <row r="146" spans="15:21" x14ac:dyDescent="0.25">
      <c r="P146" s="486" t="s">
        <v>2371</v>
      </c>
      <c r="Q146" s="486"/>
      <c r="R146" s="224" t="s">
        <v>2372</v>
      </c>
      <c r="S146" s="224" t="s">
        <v>2373</v>
      </c>
      <c r="T146" s="224" t="s">
        <v>2374</v>
      </c>
      <c r="U146" s="224" t="s">
        <v>1032</v>
      </c>
    </row>
    <row r="147" spans="15:21" x14ac:dyDescent="0.25">
      <c r="P147" s="550" t="s">
        <v>2366</v>
      </c>
      <c r="Q147" s="550"/>
      <c r="R147" s="224">
        <v>13.1</v>
      </c>
      <c r="S147" s="224" t="s">
        <v>336</v>
      </c>
      <c r="T147" s="224" t="s">
        <v>2375</v>
      </c>
      <c r="U147" s="224" t="s">
        <v>333</v>
      </c>
    </row>
    <row r="148" spans="15:21" x14ac:dyDescent="0.25">
      <c r="P148" s="550" t="s">
        <v>2380</v>
      </c>
      <c r="Q148" s="550"/>
      <c r="R148" s="258" t="s">
        <v>271</v>
      </c>
      <c r="S148" s="224" t="s">
        <v>336</v>
      </c>
      <c r="T148" s="224" t="s">
        <v>2375</v>
      </c>
      <c r="U148" s="224" t="s">
        <v>2376</v>
      </c>
    </row>
    <row r="149" spans="15:21" x14ac:dyDescent="0.25">
      <c r="P149" s="228" t="s">
        <v>2413</v>
      </c>
      <c r="Q149" s="228"/>
      <c r="R149" s="226">
        <v>12.25</v>
      </c>
      <c r="S149" s="226" t="s">
        <v>336</v>
      </c>
      <c r="T149" s="226" t="s">
        <v>2375</v>
      </c>
      <c r="U149" s="226" t="s">
        <v>327</v>
      </c>
    </row>
    <row r="150" spans="15:21" x14ac:dyDescent="0.25">
      <c r="P150" s="228" t="s">
        <v>2379</v>
      </c>
      <c r="Q150" s="228"/>
      <c r="R150" s="224">
        <v>12.7</v>
      </c>
      <c r="S150" s="224" t="s">
        <v>336</v>
      </c>
      <c r="T150" s="224" t="s">
        <v>2375</v>
      </c>
      <c r="U150" s="224" t="s">
        <v>328</v>
      </c>
    </row>
    <row r="151" spans="15:21" x14ac:dyDescent="0.25">
      <c r="P151" s="228" t="s">
        <v>2428</v>
      </c>
      <c r="Q151" s="228"/>
      <c r="R151" s="224">
        <v>12.51</v>
      </c>
      <c r="S151" s="224" t="s">
        <v>336</v>
      </c>
      <c r="T151" s="224" t="s">
        <v>2375</v>
      </c>
      <c r="U151" s="224" t="s">
        <v>329</v>
      </c>
    </row>
    <row r="154" spans="15:21" x14ac:dyDescent="0.25">
      <c r="O154" t="s">
        <v>2429</v>
      </c>
    </row>
    <row r="156" spans="15:21" x14ac:dyDescent="0.25">
      <c r="P156" s="486" t="s">
        <v>2371</v>
      </c>
      <c r="Q156" s="486"/>
      <c r="R156" s="224" t="s">
        <v>2372</v>
      </c>
      <c r="S156" s="224" t="s">
        <v>2373</v>
      </c>
      <c r="T156" s="224" t="s">
        <v>2374</v>
      </c>
      <c r="U156" s="224" t="s">
        <v>1032</v>
      </c>
    </row>
    <row r="157" spans="15:21" x14ac:dyDescent="0.25">
      <c r="P157" s="550" t="s">
        <v>2366</v>
      </c>
      <c r="Q157" s="550"/>
      <c r="R157" s="224">
        <v>13.1</v>
      </c>
      <c r="S157" s="224" t="s">
        <v>336</v>
      </c>
      <c r="T157" s="224" t="s">
        <v>2375</v>
      </c>
      <c r="U157" s="224" t="s">
        <v>333</v>
      </c>
    </row>
    <row r="158" spans="15:21" x14ac:dyDescent="0.25">
      <c r="P158" s="550" t="s">
        <v>2403</v>
      </c>
      <c r="Q158" s="550"/>
      <c r="R158" s="258" t="s">
        <v>271</v>
      </c>
      <c r="S158" s="224" t="s">
        <v>336</v>
      </c>
      <c r="T158" s="224" t="s">
        <v>2375</v>
      </c>
      <c r="U158" s="224" t="s">
        <v>2376</v>
      </c>
    </row>
    <row r="159" spans="15:21" x14ac:dyDescent="0.25">
      <c r="P159" s="228" t="s">
        <v>2413</v>
      </c>
      <c r="Q159" s="228"/>
      <c r="R159" s="226">
        <v>12.25</v>
      </c>
      <c r="S159" s="226" t="s">
        <v>336</v>
      </c>
      <c r="T159" s="226" t="s">
        <v>2375</v>
      </c>
      <c r="U159" s="226" t="s">
        <v>327</v>
      </c>
    </row>
    <row r="160" spans="15:21" x14ac:dyDescent="0.25">
      <c r="P160" s="228" t="s">
        <v>2379</v>
      </c>
      <c r="Q160" s="228"/>
      <c r="R160" s="224">
        <v>12.7</v>
      </c>
      <c r="S160" s="224" t="s">
        <v>336</v>
      </c>
      <c r="T160" s="224" t="s">
        <v>2375</v>
      </c>
      <c r="U160" s="224" t="s">
        <v>328</v>
      </c>
    </row>
    <row r="161" spans="15:21" x14ac:dyDescent="0.25">
      <c r="P161" s="228" t="s">
        <v>2430</v>
      </c>
      <c r="Q161" s="228"/>
      <c r="R161" s="224">
        <v>12.56</v>
      </c>
      <c r="S161" s="224" t="s">
        <v>336</v>
      </c>
      <c r="T161" s="224" t="s">
        <v>2375</v>
      </c>
      <c r="U161" s="224" t="s">
        <v>329</v>
      </c>
    </row>
    <row r="162" spans="15:21" x14ac:dyDescent="0.25">
      <c r="P162" s="228" t="s">
        <v>2431</v>
      </c>
      <c r="Q162" s="228"/>
      <c r="R162" s="224">
        <v>12.54</v>
      </c>
      <c r="S162" s="224" t="s">
        <v>336</v>
      </c>
      <c r="T162" s="224" t="s">
        <v>2375</v>
      </c>
      <c r="U162" s="224" t="s">
        <v>2399</v>
      </c>
    </row>
    <row r="165" spans="15:21" x14ac:dyDescent="0.25">
      <c r="O165" t="s">
        <v>2432</v>
      </c>
    </row>
    <row r="167" spans="15:21" x14ac:dyDescent="0.25">
      <c r="P167" s="550" t="s">
        <v>2366</v>
      </c>
      <c r="Q167" s="550"/>
      <c r="R167" s="224">
        <v>13.1</v>
      </c>
      <c r="S167" s="224" t="s">
        <v>336</v>
      </c>
      <c r="T167" s="224" t="s">
        <v>2375</v>
      </c>
      <c r="U167" s="224" t="s">
        <v>333</v>
      </c>
    </row>
    <row r="168" spans="15:21" x14ac:dyDescent="0.25">
      <c r="P168" s="550" t="s">
        <v>2380</v>
      </c>
      <c r="Q168" s="550"/>
      <c r="R168" s="258" t="s">
        <v>271</v>
      </c>
      <c r="S168" s="224" t="s">
        <v>336</v>
      </c>
      <c r="T168" s="224" t="s">
        <v>2375</v>
      </c>
      <c r="U168" s="224" t="s">
        <v>2376</v>
      </c>
    </row>
    <row r="169" spans="15:21" x14ac:dyDescent="0.25">
      <c r="P169" s="228" t="s">
        <v>2413</v>
      </c>
      <c r="Q169" s="228"/>
      <c r="R169" s="226">
        <v>12.25</v>
      </c>
      <c r="S169" s="226" t="s">
        <v>336</v>
      </c>
      <c r="T169" s="226" t="s">
        <v>2375</v>
      </c>
      <c r="U169" s="226" t="s">
        <v>327</v>
      </c>
    </row>
    <row r="170" spans="15:21" x14ac:dyDescent="0.25">
      <c r="P170" s="228" t="s">
        <v>2379</v>
      </c>
      <c r="Q170" s="228"/>
      <c r="R170" s="224">
        <v>12.7</v>
      </c>
      <c r="S170" s="224" t="s">
        <v>336</v>
      </c>
      <c r="T170" s="224" t="s">
        <v>2375</v>
      </c>
      <c r="U170" s="224" t="s">
        <v>328</v>
      </c>
    </row>
    <row r="171" spans="15:21" x14ac:dyDescent="0.25">
      <c r="P171" s="228" t="s">
        <v>2430</v>
      </c>
      <c r="Q171" s="228"/>
      <c r="R171" s="224">
        <v>12.56</v>
      </c>
      <c r="S171" s="224" t="s">
        <v>336</v>
      </c>
      <c r="T171" s="224" t="s">
        <v>2375</v>
      </c>
      <c r="U171" s="224" t="s">
        <v>329</v>
      </c>
    </row>
    <row r="172" spans="15:21" x14ac:dyDescent="0.25">
      <c r="R172" s="216"/>
      <c r="S172" s="216"/>
      <c r="T172" s="216"/>
      <c r="U172" s="216"/>
    </row>
    <row r="174" spans="15:21" x14ac:dyDescent="0.25">
      <c r="O174" t="s">
        <v>2407</v>
      </c>
    </row>
    <row r="176" spans="15:21" x14ac:dyDescent="0.25">
      <c r="P176" s="550" t="s">
        <v>2411</v>
      </c>
      <c r="Q176" s="550"/>
      <c r="R176" s="224">
        <v>13.1</v>
      </c>
      <c r="S176" s="224" t="s">
        <v>336</v>
      </c>
      <c r="T176" s="224" t="s">
        <v>2375</v>
      </c>
      <c r="U176" s="224" t="s">
        <v>333</v>
      </c>
    </row>
    <row r="177" spans="16:21" x14ac:dyDescent="0.25">
      <c r="P177" s="550" t="s">
        <v>2380</v>
      </c>
      <c r="Q177" s="550"/>
      <c r="R177" s="258" t="s">
        <v>271</v>
      </c>
      <c r="S177" s="224" t="s">
        <v>336</v>
      </c>
      <c r="T177" s="224" t="s">
        <v>2375</v>
      </c>
      <c r="U177" s="224" t="s">
        <v>2376</v>
      </c>
    </row>
    <row r="178" spans="16:21" x14ac:dyDescent="0.25">
      <c r="P178" s="228" t="s">
        <v>2379</v>
      </c>
      <c r="Q178" s="228"/>
      <c r="R178" s="224">
        <v>12.7</v>
      </c>
      <c r="S178" s="224" t="s">
        <v>336</v>
      </c>
      <c r="T178" s="224" t="s">
        <v>2375</v>
      </c>
      <c r="U178" s="224" t="s">
        <v>327</v>
      </c>
    </row>
    <row r="179" spans="16:21" x14ac:dyDescent="0.25">
      <c r="P179" s="228" t="s">
        <v>2408</v>
      </c>
      <c r="Q179" s="228"/>
      <c r="R179" s="224">
        <v>12.37</v>
      </c>
      <c r="S179" s="224" t="s">
        <v>336</v>
      </c>
      <c r="T179" s="224" t="s">
        <v>2375</v>
      </c>
      <c r="U179" s="224" t="s">
        <v>328</v>
      </c>
    </row>
    <row r="180" spans="16:21" x14ac:dyDescent="0.25">
      <c r="P180" s="228" t="s">
        <v>2409</v>
      </c>
      <c r="Q180" s="228"/>
      <c r="R180" s="224">
        <v>12.38</v>
      </c>
      <c r="S180" s="224" t="s">
        <v>336</v>
      </c>
      <c r="T180" s="224" t="s">
        <v>2375</v>
      </c>
      <c r="U180" s="224" t="s">
        <v>329</v>
      </c>
    </row>
  </sheetData>
  <mergeCells count="90">
    <mergeCell ref="P158:Q158"/>
    <mergeCell ref="P167:Q167"/>
    <mergeCell ref="P168:Q168"/>
    <mergeCell ref="P176:Q176"/>
    <mergeCell ref="P177:Q177"/>
    <mergeCell ref="C27:E27"/>
    <mergeCell ref="C28:E28"/>
    <mergeCell ref="C29:E29"/>
    <mergeCell ref="C30:E30"/>
    <mergeCell ref="C31:E31"/>
    <mergeCell ref="P157:Q157"/>
    <mergeCell ref="P117:Q117"/>
    <mergeCell ref="P125:Q125"/>
    <mergeCell ref="P126:Q126"/>
    <mergeCell ref="P127:Q127"/>
    <mergeCell ref="P136:Q136"/>
    <mergeCell ref="P137:Q137"/>
    <mergeCell ref="P138:Q138"/>
    <mergeCell ref="P146:Q146"/>
    <mergeCell ref="P147:Q147"/>
    <mergeCell ref="P148:Q148"/>
    <mergeCell ref="P156:Q156"/>
    <mergeCell ref="P105:Q105"/>
    <mergeCell ref="P106:Q106"/>
    <mergeCell ref="P107:Q107"/>
    <mergeCell ref="P110:Q110"/>
    <mergeCell ref="P115:Q115"/>
    <mergeCell ref="P116:Q116"/>
    <mergeCell ref="P95:Q95"/>
    <mergeCell ref="P96:Q96"/>
    <mergeCell ref="P99:Q99"/>
    <mergeCell ref="P63:Q63"/>
    <mergeCell ref="P75:Q75"/>
    <mergeCell ref="P84:Q84"/>
    <mergeCell ref="P94:Q94"/>
    <mergeCell ref="P80:Q80"/>
    <mergeCell ref="P81:Q81"/>
    <mergeCell ref="P85:Q85"/>
    <mergeCell ref="P86:Q86"/>
    <mergeCell ref="P89:Q89"/>
    <mergeCell ref="P64:Q64"/>
    <mergeCell ref="P65:Q65"/>
    <mergeCell ref="P68:Q68"/>
    <mergeCell ref="P69:Q69"/>
    <mergeCell ref="P76:Q76"/>
    <mergeCell ref="P77:Q77"/>
    <mergeCell ref="P54:Q54"/>
    <mergeCell ref="P55:Q55"/>
    <mergeCell ref="P56:Q56"/>
    <mergeCell ref="P58:Q58"/>
    <mergeCell ref="P59:Q59"/>
    <mergeCell ref="P60:Q60"/>
    <mergeCell ref="X42:Y42"/>
    <mergeCell ref="X43:Y43"/>
    <mergeCell ref="X44:Y44"/>
    <mergeCell ref="X47:Y47"/>
    <mergeCell ref="P42:Q42"/>
    <mergeCell ref="P43:Q43"/>
    <mergeCell ref="P28:U28"/>
    <mergeCell ref="P44:Q44"/>
    <mergeCell ref="P46:Q46"/>
    <mergeCell ref="P47:Q47"/>
    <mergeCell ref="P48:Q48"/>
    <mergeCell ref="P23:Q23"/>
    <mergeCell ref="P24:Q24"/>
    <mergeCell ref="P25:Q25"/>
    <mergeCell ref="P20:Q20"/>
    <mergeCell ref="P11:Q11"/>
    <mergeCell ref="P12:Q12"/>
    <mergeCell ref="P2:Q2"/>
    <mergeCell ref="P3:Q3"/>
    <mergeCell ref="P4:Q4"/>
    <mergeCell ref="P5:Q5"/>
    <mergeCell ref="P6:Q6"/>
    <mergeCell ref="X28:AC28"/>
    <mergeCell ref="P34:Q34"/>
    <mergeCell ref="P22:Q22"/>
    <mergeCell ref="F6:K6"/>
    <mergeCell ref="F17:H17"/>
    <mergeCell ref="I17:J17"/>
    <mergeCell ref="I18:J18"/>
    <mergeCell ref="F18:H18"/>
    <mergeCell ref="G22:M22"/>
    <mergeCell ref="P13:Q13"/>
    <mergeCell ref="P14:Q14"/>
    <mergeCell ref="P15:Q15"/>
    <mergeCell ref="P21:Q21"/>
    <mergeCell ref="X29:Y29"/>
    <mergeCell ref="P29:Q29"/>
    <mergeCell ref="P7:Q7"/>
  </mergeCells>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3"/>
  <dimension ref="A2:X71"/>
  <sheetViews>
    <sheetView topLeftCell="B19" zoomScale="70" zoomScaleNormal="70" workbookViewId="0">
      <selection activeCell="N39" sqref="N39"/>
    </sheetView>
  </sheetViews>
  <sheetFormatPr defaultRowHeight="15" x14ac:dyDescent="0.25"/>
  <cols>
    <col min="4" max="4" width="9.140625" customWidth="1"/>
    <col min="7" max="7" width="9" customWidth="1"/>
    <col min="8" max="8" width="4.5703125" customWidth="1"/>
    <col min="10" max="10" width="28" customWidth="1"/>
    <col min="16" max="16" width="10.5703125" customWidth="1"/>
    <col min="17" max="17" width="52.5703125" customWidth="1"/>
    <col min="18" max="18" width="24.28515625" customWidth="1"/>
    <col min="19" max="19" width="28.140625" customWidth="1"/>
    <col min="20" max="20" width="31.85546875" customWidth="1"/>
    <col min="22" max="22" width="8.7109375" customWidth="1"/>
  </cols>
  <sheetData>
    <row r="2" spans="1:24" x14ac:dyDescent="0.25">
      <c r="P2" s="234">
        <v>13.4</v>
      </c>
      <c r="Q2" t="s">
        <v>2834</v>
      </c>
    </row>
    <row r="4" spans="1:24" ht="15" customHeight="1" x14ac:dyDescent="0.25">
      <c r="A4" s="486" t="s">
        <v>1964</v>
      </c>
      <c r="B4" s="486" t="s">
        <v>1292</v>
      </c>
      <c r="C4" s="486"/>
      <c r="D4" s="486"/>
      <c r="E4" s="486"/>
      <c r="F4" s="486"/>
      <c r="G4" s="486" t="s">
        <v>2354</v>
      </c>
      <c r="H4" s="486"/>
      <c r="I4" s="555" t="s">
        <v>2690</v>
      </c>
      <c r="J4" s="555"/>
      <c r="K4" s="486" t="s">
        <v>2689</v>
      </c>
      <c r="L4" s="486"/>
      <c r="M4" s="486"/>
      <c r="P4" s="486" t="s">
        <v>2355</v>
      </c>
      <c r="Q4" s="486" t="s">
        <v>2774</v>
      </c>
      <c r="R4" s="555" t="s">
        <v>2775</v>
      </c>
      <c r="S4" s="555" t="s">
        <v>2776</v>
      </c>
      <c r="U4" s="11"/>
      <c r="W4" s="11"/>
      <c r="X4" s="11"/>
    </row>
    <row r="5" spans="1:24" x14ac:dyDescent="0.25">
      <c r="A5" s="486"/>
      <c r="B5" s="486"/>
      <c r="C5" s="486"/>
      <c r="D5" s="486"/>
      <c r="E5" s="486"/>
      <c r="F5" s="486"/>
      <c r="G5" s="486"/>
      <c r="H5" s="486"/>
      <c r="I5" s="555"/>
      <c r="J5" s="555"/>
      <c r="K5" s="486"/>
      <c r="L5" s="486"/>
      <c r="M5" s="486"/>
      <c r="P5" s="486"/>
      <c r="Q5" s="486"/>
      <c r="R5" s="555"/>
      <c r="S5" s="555"/>
      <c r="U5" s="11"/>
      <c r="V5" s="11"/>
      <c r="W5" s="11"/>
      <c r="X5" s="11"/>
    </row>
    <row r="6" spans="1:24" x14ac:dyDescent="0.25">
      <c r="A6" s="224">
        <v>1</v>
      </c>
      <c r="B6" s="544" t="s">
        <v>2479</v>
      </c>
      <c r="C6" s="544"/>
      <c r="D6" s="544"/>
      <c r="E6" s="544"/>
      <c r="F6" s="544"/>
      <c r="G6" s="496">
        <v>1</v>
      </c>
      <c r="H6" s="496"/>
      <c r="I6" s="557" t="s">
        <v>318</v>
      </c>
      <c r="J6" s="557" t="s">
        <v>318</v>
      </c>
      <c r="K6" s="224" t="s">
        <v>318</v>
      </c>
      <c r="L6" s="224" t="s">
        <v>2581</v>
      </c>
      <c r="M6" s="224" t="s">
        <v>320</v>
      </c>
      <c r="P6" s="224"/>
      <c r="Q6" s="224"/>
      <c r="R6" s="224"/>
      <c r="S6" s="224"/>
    </row>
    <row r="7" spans="1:24" x14ac:dyDescent="0.25">
      <c r="A7" s="224">
        <v>2</v>
      </c>
      <c r="B7" s="544" t="s">
        <v>2863</v>
      </c>
      <c r="C7" s="544"/>
      <c r="D7" s="544"/>
      <c r="E7" s="544"/>
      <c r="F7" s="544"/>
      <c r="G7" s="496">
        <v>1</v>
      </c>
      <c r="H7" s="496"/>
      <c r="I7" s="557" t="s">
        <v>322</v>
      </c>
      <c r="J7" s="557" t="s">
        <v>322</v>
      </c>
      <c r="K7" s="224" t="s">
        <v>322</v>
      </c>
      <c r="L7" s="224" t="s">
        <v>2581</v>
      </c>
      <c r="M7" s="224" t="s">
        <v>2582</v>
      </c>
      <c r="P7" s="224"/>
      <c r="Q7" s="224"/>
      <c r="R7" s="224" t="s">
        <v>59</v>
      </c>
      <c r="S7" s="224" t="s">
        <v>59</v>
      </c>
    </row>
    <row r="8" spans="1:24" x14ac:dyDescent="0.25">
      <c r="A8" s="224">
        <v>3</v>
      </c>
      <c r="B8" s="544" t="s">
        <v>2480</v>
      </c>
      <c r="C8" s="544"/>
      <c r="D8" s="544"/>
      <c r="E8" s="544"/>
      <c r="F8" s="544"/>
      <c r="G8" s="496">
        <v>1</v>
      </c>
      <c r="H8" s="496"/>
      <c r="I8" s="557" t="s">
        <v>1458</v>
      </c>
      <c r="J8" s="557" t="s">
        <v>1458</v>
      </c>
      <c r="K8" s="224" t="s">
        <v>1458</v>
      </c>
      <c r="L8" s="224" t="s">
        <v>2581</v>
      </c>
      <c r="M8" s="224" t="s">
        <v>2583</v>
      </c>
      <c r="P8" s="224" t="s">
        <v>314</v>
      </c>
      <c r="Q8" s="224"/>
      <c r="R8" s="224"/>
      <c r="S8" s="224"/>
    </row>
    <row r="9" spans="1:24" x14ac:dyDescent="0.25">
      <c r="A9" s="224">
        <v>4</v>
      </c>
      <c r="B9" s="544" t="s">
        <v>2691</v>
      </c>
      <c r="C9" s="544"/>
      <c r="D9" s="544"/>
      <c r="E9" s="544"/>
      <c r="F9" s="544"/>
      <c r="G9" s="496">
        <v>1</v>
      </c>
      <c r="H9" s="496"/>
      <c r="I9" s="557" t="s">
        <v>505</v>
      </c>
      <c r="J9" s="557" t="s">
        <v>505</v>
      </c>
      <c r="K9" s="224" t="s">
        <v>505</v>
      </c>
      <c r="L9" s="224" t="s">
        <v>2581</v>
      </c>
      <c r="M9" s="224" t="s">
        <v>2584</v>
      </c>
      <c r="P9" s="224" t="s">
        <v>318</v>
      </c>
      <c r="Q9" s="259" t="s">
        <v>2768</v>
      </c>
      <c r="R9" s="224" t="s">
        <v>526</v>
      </c>
      <c r="S9" s="224"/>
    </row>
    <row r="10" spans="1:24" x14ac:dyDescent="0.25">
      <c r="A10" s="224">
        <v>5</v>
      </c>
      <c r="B10" s="544" t="s">
        <v>2497</v>
      </c>
      <c r="C10" s="544"/>
      <c r="D10" s="544"/>
      <c r="E10" s="544"/>
      <c r="F10" s="544"/>
      <c r="G10" s="496">
        <v>1</v>
      </c>
      <c r="H10" s="496"/>
      <c r="I10" s="557" t="s">
        <v>2585</v>
      </c>
      <c r="J10" s="557" t="s">
        <v>2585</v>
      </c>
      <c r="K10" s="224" t="s">
        <v>2585</v>
      </c>
      <c r="L10" s="224" t="s">
        <v>2581</v>
      </c>
      <c r="M10" s="224" t="s">
        <v>2586</v>
      </c>
      <c r="P10" s="224" t="s">
        <v>322</v>
      </c>
      <c r="Q10" s="259" t="s">
        <v>2777</v>
      </c>
      <c r="R10" s="224" t="s">
        <v>526</v>
      </c>
      <c r="S10" s="224"/>
    </row>
    <row r="11" spans="1:24" x14ac:dyDescent="0.25">
      <c r="A11" s="224">
        <v>6</v>
      </c>
      <c r="B11" s="544" t="s">
        <v>2692</v>
      </c>
      <c r="C11" s="544"/>
      <c r="D11" s="544"/>
      <c r="E11" s="544"/>
      <c r="F11" s="544"/>
      <c r="G11" s="496">
        <v>1</v>
      </c>
      <c r="H11" s="496"/>
      <c r="I11" s="557" t="s">
        <v>2587</v>
      </c>
      <c r="J11" s="557" t="s">
        <v>2587</v>
      </c>
      <c r="K11" s="224" t="s">
        <v>2587</v>
      </c>
      <c r="L11" s="224" t="s">
        <v>2581</v>
      </c>
      <c r="M11" s="224" t="s">
        <v>2588</v>
      </c>
      <c r="P11" s="224" t="s">
        <v>1458</v>
      </c>
      <c r="Q11" s="259" t="s">
        <v>2778</v>
      </c>
      <c r="R11" s="224" t="s">
        <v>526</v>
      </c>
      <c r="S11" s="224"/>
    </row>
    <row r="12" spans="1:24" x14ac:dyDescent="0.25">
      <c r="A12" s="224">
        <v>7</v>
      </c>
      <c r="B12" s="544" t="s">
        <v>2693</v>
      </c>
      <c r="C12" s="544"/>
      <c r="D12" s="544"/>
      <c r="E12" s="544"/>
      <c r="F12" s="544"/>
      <c r="G12" s="496">
        <v>1</v>
      </c>
      <c r="H12" s="496"/>
      <c r="I12" s="557" t="s">
        <v>2589</v>
      </c>
      <c r="J12" s="557" t="s">
        <v>2589</v>
      </c>
      <c r="K12" s="224" t="s">
        <v>2589</v>
      </c>
      <c r="L12" s="224" t="s">
        <v>2581</v>
      </c>
      <c r="M12" s="224" t="s">
        <v>2590</v>
      </c>
      <c r="P12" s="224" t="s">
        <v>505</v>
      </c>
      <c r="Q12" s="259" t="s">
        <v>2779</v>
      </c>
      <c r="R12" s="224" t="s">
        <v>526</v>
      </c>
      <c r="S12" s="224"/>
    </row>
    <row r="13" spans="1:24" x14ac:dyDescent="0.25">
      <c r="A13" s="224">
        <v>8</v>
      </c>
      <c r="B13" s="544" t="s">
        <v>2694</v>
      </c>
      <c r="C13" s="544"/>
      <c r="D13" s="544"/>
      <c r="E13" s="544"/>
      <c r="F13" s="544"/>
      <c r="G13" s="496">
        <v>1</v>
      </c>
      <c r="H13" s="496"/>
      <c r="I13" s="557" t="s">
        <v>2591</v>
      </c>
      <c r="J13" s="557" t="s">
        <v>2591</v>
      </c>
      <c r="K13" s="224" t="s">
        <v>2591</v>
      </c>
      <c r="L13" s="224" t="s">
        <v>2581</v>
      </c>
      <c r="M13" s="224" t="s">
        <v>2592</v>
      </c>
      <c r="P13" s="224" t="s">
        <v>2585</v>
      </c>
      <c r="Q13" s="259" t="s">
        <v>2806</v>
      </c>
      <c r="R13" s="224" t="s">
        <v>526</v>
      </c>
      <c r="S13" s="224"/>
    </row>
    <row r="14" spans="1:24" x14ac:dyDescent="0.25">
      <c r="A14" s="224">
        <v>9</v>
      </c>
      <c r="B14" s="544" t="s">
        <v>3293</v>
      </c>
      <c r="C14" s="544"/>
      <c r="D14" s="544"/>
      <c r="E14" s="544"/>
      <c r="F14" s="544"/>
      <c r="G14" s="496">
        <v>1</v>
      </c>
      <c r="H14" s="496"/>
      <c r="I14" s="557" t="s">
        <v>2593</v>
      </c>
      <c r="J14" s="557" t="s">
        <v>2593</v>
      </c>
      <c r="K14" s="224" t="s">
        <v>2593</v>
      </c>
      <c r="L14" s="224" t="s">
        <v>2581</v>
      </c>
      <c r="M14" s="224" t="s">
        <v>2594</v>
      </c>
      <c r="P14" s="224" t="s">
        <v>2607</v>
      </c>
      <c r="Q14" s="259" t="s">
        <v>2807</v>
      </c>
      <c r="R14" s="224" t="s">
        <v>526</v>
      </c>
      <c r="S14" s="224" t="s">
        <v>526</v>
      </c>
    </row>
    <row r="15" spans="1:24" x14ac:dyDescent="0.25">
      <c r="A15" s="224">
        <v>10</v>
      </c>
      <c r="B15" s="544" t="s">
        <v>2695</v>
      </c>
      <c r="C15" s="544"/>
      <c r="D15" s="544"/>
      <c r="E15" s="544"/>
      <c r="F15" s="544"/>
      <c r="G15" s="496">
        <v>1</v>
      </c>
      <c r="H15" s="496"/>
      <c r="I15" s="557" t="s">
        <v>2595</v>
      </c>
      <c r="J15" s="557" t="s">
        <v>2595</v>
      </c>
      <c r="K15" s="224" t="s">
        <v>2595</v>
      </c>
      <c r="L15" s="224" t="s">
        <v>2581</v>
      </c>
      <c r="M15" s="224" t="s">
        <v>2596</v>
      </c>
      <c r="P15" s="224" t="s">
        <v>2608</v>
      </c>
      <c r="Q15" s="259" t="s">
        <v>2835</v>
      </c>
      <c r="R15" s="224" t="s">
        <v>526</v>
      </c>
      <c r="S15" s="224" t="s">
        <v>526</v>
      </c>
    </row>
    <row r="16" spans="1:24" x14ac:dyDescent="0.25">
      <c r="A16" s="224">
        <v>11</v>
      </c>
      <c r="B16" s="544" t="s">
        <v>2696</v>
      </c>
      <c r="C16" s="544"/>
      <c r="D16" s="544"/>
      <c r="E16" s="544"/>
      <c r="F16" s="544"/>
      <c r="G16" s="496">
        <v>1</v>
      </c>
      <c r="H16" s="496"/>
      <c r="I16" s="557" t="s">
        <v>2597</v>
      </c>
      <c r="J16" s="557" t="s">
        <v>2597</v>
      </c>
      <c r="K16" s="224" t="s">
        <v>2597</v>
      </c>
      <c r="L16" s="224" t="s">
        <v>2581</v>
      </c>
      <c r="M16" s="224" t="s">
        <v>2598</v>
      </c>
      <c r="P16" s="224" t="s">
        <v>2610</v>
      </c>
      <c r="Q16" s="259" t="s">
        <v>2780</v>
      </c>
      <c r="R16" s="224" t="s">
        <v>526</v>
      </c>
      <c r="S16" s="224" t="s">
        <v>526</v>
      </c>
    </row>
    <row r="17" spans="1:19" x14ac:dyDescent="0.25">
      <c r="A17" s="224">
        <v>12</v>
      </c>
      <c r="B17" s="544" t="s">
        <v>2697</v>
      </c>
      <c r="C17" s="544"/>
      <c r="D17" s="544"/>
      <c r="E17" s="544"/>
      <c r="F17" s="544"/>
      <c r="G17" s="496">
        <v>1</v>
      </c>
      <c r="H17" s="496"/>
      <c r="I17" s="557" t="s">
        <v>2599</v>
      </c>
      <c r="J17" s="557" t="s">
        <v>2599</v>
      </c>
      <c r="K17" s="224" t="s">
        <v>2599</v>
      </c>
      <c r="L17" s="224" t="s">
        <v>2581</v>
      </c>
      <c r="M17" s="224" t="s">
        <v>2600</v>
      </c>
      <c r="P17" s="224" t="s">
        <v>2612</v>
      </c>
      <c r="Q17" s="259" t="s">
        <v>2781</v>
      </c>
      <c r="R17" s="224" t="s">
        <v>526</v>
      </c>
      <c r="S17" s="224" t="s">
        <v>526</v>
      </c>
    </row>
    <row r="18" spans="1:19" x14ac:dyDescent="0.25">
      <c r="A18" s="224">
        <v>13</v>
      </c>
      <c r="B18" s="544" t="s">
        <v>2698</v>
      </c>
      <c r="C18" s="544"/>
      <c r="D18" s="544"/>
      <c r="E18" s="544"/>
      <c r="F18" s="544"/>
      <c r="G18" s="496">
        <v>1</v>
      </c>
      <c r="H18" s="496"/>
      <c r="I18" s="557" t="s">
        <v>2601</v>
      </c>
      <c r="J18" s="557" t="s">
        <v>2601</v>
      </c>
      <c r="K18" s="224" t="s">
        <v>2601</v>
      </c>
      <c r="L18" s="224" t="s">
        <v>2581</v>
      </c>
      <c r="M18" s="224" t="s">
        <v>2602</v>
      </c>
      <c r="P18" s="224" t="s">
        <v>2614</v>
      </c>
      <c r="Q18" s="259" t="s">
        <v>2782</v>
      </c>
      <c r="R18" s="224" t="s">
        <v>526</v>
      </c>
      <c r="S18" s="224"/>
    </row>
    <row r="19" spans="1:19" x14ac:dyDescent="0.25">
      <c r="A19" s="224">
        <v>14</v>
      </c>
      <c r="B19" s="544" t="s">
        <v>2699</v>
      </c>
      <c r="C19" s="544"/>
      <c r="D19" s="544"/>
      <c r="E19" s="544"/>
      <c r="F19" s="544"/>
      <c r="G19" s="496">
        <v>1</v>
      </c>
      <c r="H19" s="496"/>
      <c r="I19" s="557" t="s">
        <v>2603</v>
      </c>
      <c r="J19" s="557" t="s">
        <v>2603</v>
      </c>
      <c r="K19" s="224" t="s">
        <v>2603</v>
      </c>
      <c r="L19" s="224" t="s">
        <v>2581</v>
      </c>
      <c r="M19" s="224" t="s">
        <v>2604</v>
      </c>
      <c r="P19" s="224" t="s">
        <v>2616</v>
      </c>
      <c r="Q19" s="259" t="s">
        <v>2783</v>
      </c>
      <c r="R19" s="224" t="s">
        <v>526</v>
      </c>
      <c r="S19" s="224"/>
    </row>
    <row r="20" spans="1:19" x14ac:dyDescent="0.25">
      <c r="A20" s="224">
        <v>15</v>
      </c>
      <c r="B20" s="544" t="s">
        <v>2505</v>
      </c>
      <c r="C20" s="544"/>
      <c r="D20" s="544"/>
      <c r="E20" s="544"/>
      <c r="F20" s="544"/>
      <c r="G20" s="496">
        <v>1</v>
      </c>
      <c r="H20" s="496"/>
      <c r="I20" s="557" t="s">
        <v>2605</v>
      </c>
      <c r="J20" s="557" t="s">
        <v>2605</v>
      </c>
      <c r="K20" s="224" t="s">
        <v>2605</v>
      </c>
      <c r="L20" s="224" t="s">
        <v>2581</v>
      </c>
      <c r="M20" s="224" t="s">
        <v>2606</v>
      </c>
      <c r="P20" s="224" t="s">
        <v>2638</v>
      </c>
      <c r="Q20" s="259" t="s">
        <v>2784</v>
      </c>
      <c r="R20" s="224" t="s">
        <v>526</v>
      </c>
      <c r="S20" s="224" t="s">
        <v>526</v>
      </c>
    </row>
    <row r="21" spans="1:19" x14ac:dyDescent="0.25">
      <c r="A21" s="224">
        <v>16</v>
      </c>
      <c r="B21" s="544" t="s">
        <v>2570</v>
      </c>
      <c r="C21" s="544"/>
      <c r="D21" s="544"/>
      <c r="E21" s="544"/>
      <c r="F21" s="544"/>
      <c r="G21" s="496">
        <v>1</v>
      </c>
      <c r="H21" s="496"/>
      <c r="I21" s="557" t="s">
        <v>2607</v>
      </c>
      <c r="J21" s="557" t="s">
        <v>2607</v>
      </c>
      <c r="K21" s="224" t="s">
        <v>2607</v>
      </c>
      <c r="L21" s="224" t="s">
        <v>2581</v>
      </c>
      <c r="M21" s="224" t="s">
        <v>1627</v>
      </c>
      <c r="P21" s="224" t="s">
        <v>2639</v>
      </c>
      <c r="Q21" s="259" t="s">
        <v>2785</v>
      </c>
      <c r="R21" s="224" t="s">
        <v>526</v>
      </c>
      <c r="S21" s="224" t="s">
        <v>526</v>
      </c>
    </row>
    <row r="22" spans="1:19" x14ac:dyDescent="0.25">
      <c r="A22" s="224">
        <v>17</v>
      </c>
      <c r="B22" s="544" t="s">
        <v>2700</v>
      </c>
      <c r="C22" s="544"/>
      <c r="D22" s="544"/>
      <c r="E22" s="544"/>
      <c r="F22" s="544"/>
      <c r="G22" s="496">
        <v>1</v>
      </c>
      <c r="H22" s="496"/>
      <c r="I22" s="557" t="s">
        <v>2608</v>
      </c>
      <c r="J22" s="557" t="s">
        <v>2608</v>
      </c>
      <c r="K22" s="224" t="s">
        <v>2608</v>
      </c>
      <c r="L22" s="224" t="s">
        <v>2581</v>
      </c>
      <c r="M22" s="224" t="s">
        <v>2609</v>
      </c>
      <c r="P22" s="224" t="s">
        <v>2641</v>
      </c>
      <c r="Q22" s="259" t="s">
        <v>2786</v>
      </c>
      <c r="R22" s="224" t="s">
        <v>526</v>
      </c>
      <c r="S22" s="224" t="s">
        <v>526</v>
      </c>
    </row>
    <row r="23" spans="1:19" x14ac:dyDescent="0.25">
      <c r="A23" s="224">
        <v>18</v>
      </c>
      <c r="B23" s="544" t="s">
        <v>2701</v>
      </c>
      <c r="C23" s="544"/>
      <c r="D23" s="544"/>
      <c r="E23" s="544"/>
      <c r="F23" s="544"/>
      <c r="G23" s="496">
        <v>1</v>
      </c>
      <c r="H23" s="496"/>
      <c r="I23" s="557" t="s">
        <v>2610</v>
      </c>
      <c r="J23" s="557" t="s">
        <v>2610</v>
      </c>
      <c r="K23" s="224" t="s">
        <v>2610</v>
      </c>
      <c r="L23" s="224" t="s">
        <v>2581</v>
      </c>
      <c r="M23" s="224" t="s">
        <v>2611</v>
      </c>
      <c r="P23" s="224" t="s">
        <v>2642</v>
      </c>
      <c r="Q23" s="259" t="s">
        <v>2787</v>
      </c>
      <c r="R23" s="224" t="s">
        <v>526</v>
      </c>
      <c r="S23" s="224" t="s">
        <v>526</v>
      </c>
    </row>
    <row r="24" spans="1:19" x14ac:dyDescent="0.25">
      <c r="A24" s="224">
        <v>19</v>
      </c>
      <c r="B24" s="544" t="s">
        <v>2702</v>
      </c>
      <c r="C24" s="544"/>
      <c r="D24" s="544"/>
      <c r="E24" s="544"/>
      <c r="F24" s="544"/>
      <c r="G24" s="496">
        <v>1</v>
      </c>
      <c r="H24" s="496"/>
      <c r="I24" s="557" t="s">
        <v>2612</v>
      </c>
      <c r="J24" s="557" t="s">
        <v>2612</v>
      </c>
      <c r="K24" s="224" t="s">
        <v>2612</v>
      </c>
      <c r="L24" s="224" t="s">
        <v>2581</v>
      </c>
      <c r="M24" s="224" t="s">
        <v>2613</v>
      </c>
      <c r="P24" s="224" t="s">
        <v>2644</v>
      </c>
      <c r="Q24" s="259" t="s">
        <v>2788</v>
      </c>
      <c r="R24" s="224" t="s">
        <v>526</v>
      </c>
      <c r="S24" s="224" t="s">
        <v>526</v>
      </c>
    </row>
    <row r="25" spans="1:19" x14ac:dyDescent="0.25">
      <c r="A25" s="224">
        <v>20</v>
      </c>
      <c r="B25" s="544" t="s">
        <v>2703</v>
      </c>
      <c r="C25" s="544"/>
      <c r="D25" s="544"/>
      <c r="E25" s="544"/>
      <c r="F25" s="544"/>
      <c r="G25" s="496">
        <v>1</v>
      </c>
      <c r="H25" s="496"/>
      <c r="I25" s="557" t="s">
        <v>2614</v>
      </c>
      <c r="J25" s="557" t="s">
        <v>2614</v>
      </c>
      <c r="K25" s="224" t="s">
        <v>2614</v>
      </c>
      <c r="L25" s="224" t="s">
        <v>2581</v>
      </c>
      <c r="M25" s="224" t="s">
        <v>2615</v>
      </c>
      <c r="P25" s="224" t="s">
        <v>2646</v>
      </c>
      <c r="Q25" s="259" t="s">
        <v>2833</v>
      </c>
      <c r="R25" s="224" t="s">
        <v>526</v>
      </c>
      <c r="S25" s="224" t="s">
        <v>526</v>
      </c>
    </row>
    <row r="26" spans="1:19" x14ac:dyDescent="0.25">
      <c r="A26" s="224">
        <v>21</v>
      </c>
      <c r="B26" s="544" t="s">
        <v>2704</v>
      </c>
      <c r="C26" s="544"/>
      <c r="D26" s="544"/>
      <c r="E26" s="544"/>
      <c r="F26" s="544"/>
      <c r="G26" s="496">
        <v>1</v>
      </c>
      <c r="H26" s="496"/>
      <c r="I26" s="557" t="s">
        <v>2616</v>
      </c>
      <c r="J26" s="557" t="s">
        <v>2616</v>
      </c>
      <c r="K26" s="224" t="s">
        <v>2616</v>
      </c>
      <c r="L26" s="224" t="s">
        <v>2581</v>
      </c>
      <c r="M26" s="224" t="s">
        <v>2617</v>
      </c>
      <c r="P26" s="224" t="s">
        <v>2648</v>
      </c>
      <c r="Q26" s="259" t="s">
        <v>2789</v>
      </c>
      <c r="R26" s="224" t="s">
        <v>526</v>
      </c>
      <c r="S26" s="224"/>
    </row>
    <row r="27" spans="1:19" x14ac:dyDescent="0.25">
      <c r="A27" s="224">
        <v>22</v>
      </c>
      <c r="B27" s="544" t="s">
        <v>2705</v>
      </c>
      <c r="C27" s="544"/>
      <c r="D27" s="544"/>
      <c r="E27" s="544"/>
      <c r="F27" s="544"/>
      <c r="G27" s="496">
        <v>1</v>
      </c>
      <c r="H27" s="496"/>
      <c r="I27" s="557" t="s">
        <v>2618</v>
      </c>
      <c r="J27" s="557" t="s">
        <v>2618</v>
      </c>
      <c r="K27" s="224" t="s">
        <v>2618</v>
      </c>
      <c r="L27" s="224" t="s">
        <v>2581</v>
      </c>
      <c r="M27" s="224" t="s">
        <v>2619</v>
      </c>
      <c r="P27" s="224" t="s">
        <v>2650</v>
      </c>
      <c r="Q27" s="259" t="s">
        <v>2790</v>
      </c>
      <c r="R27" s="224" t="s">
        <v>526</v>
      </c>
      <c r="S27" s="224"/>
    </row>
    <row r="28" spans="1:19" x14ac:dyDescent="0.25">
      <c r="A28" s="224">
        <v>23</v>
      </c>
      <c r="B28" s="544" t="s">
        <v>2706</v>
      </c>
      <c r="C28" s="544"/>
      <c r="D28" s="544"/>
      <c r="E28" s="544"/>
      <c r="F28" s="544"/>
      <c r="G28" s="496">
        <v>1</v>
      </c>
      <c r="H28" s="496"/>
      <c r="I28" s="557" t="s">
        <v>2620</v>
      </c>
      <c r="J28" s="557" t="s">
        <v>2620</v>
      </c>
      <c r="K28" s="224" t="s">
        <v>2620</v>
      </c>
      <c r="L28" s="224" t="s">
        <v>2581</v>
      </c>
      <c r="M28" s="224" t="s">
        <v>2621</v>
      </c>
      <c r="P28" s="224" t="s">
        <v>2653</v>
      </c>
      <c r="Q28" s="259" t="s">
        <v>2803</v>
      </c>
      <c r="R28" s="224" t="s">
        <v>526</v>
      </c>
      <c r="S28" s="224" t="s">
        <v>526</v>
      </c>
    </row>
    <row r="29" spans="1:19" x14ac:dyDescent="0.25">
      <c r="A29" s="224">
        <v>24</v>
      </c>
      <c r="B29" s="544" t="s">
        <v>2707</v>
      </c>
      <c r="C29" s="544"/>
      <c r="D29" s="544"/>
      <c r="E29" s="544"/>
      <c r="F29" s="544"/>
      <c r="G29" s="496">
        <v>1</v>
      </c>
      <c r="H29" s="496"/>
      <c r="I29" s="557" t="s">
        <v>2622</v>
      </c>
      <c r="J29" s="557" t="s">
        <v>2622</v>
      </c>
      <c r="K29" s="224" t="s">
        <v>2622</v>
      </c>
      <c r="L29" s="224" t="s">
        <v>2623</v>
      </c>
      <c r="M29" s="224"/>
      <c r="P29" s="224" t="s">
        <v>2669</v>
      </c>
      <c r="Q29" s="259" t="s">
        <v>2791</v>
      </c>
      <c r="R29" s="224" t="s">
        <v>526</v>
      </c>
      <c r="S29" s="224" t="s">
        <v>526</v>
      </c>
    </row>
    <row r="30" spans="1:19" x14ac:dyDescent="0.25">
      <c r="A30" s="224">
        <v>25</v>
      </c>
      <c r="B30" s="544" t="s">
        <v>2708</v>
      </c>
      <c r="C30" s="544"/>
      <c r="D30" s="544"/>
      <c r="E30" s="544"/>
      <c r="F30" s="544"/>
      <c r="G30" s="496">
        <v>1</v>
      </c>
      <c r="H30" s="496"/>
      <c r="I30" s="557" t="s">
        <v>2624</v>
      </c>
      <c r="J30" s="557" t="s">
        <v>2624</v>
      </c>
      <c r="K30" s="224" t="s">
        <v>2624</v>
      </c>
      <c r="L30" s="224" t="s">
        <v>2581</v>
      </c>
      <c r="M30" s="224" t="s">
        <v>2625</v>
      </c>
      <c r="P30" s="224" t="s">
        <v>2672</v>
      </c>
      <c r="Q30" s="259" t="s">
        <v>2792</v>
      </c>
      <c r="R30" s="224" t="s">
        <v>526</v>
      </c>
      <c r="S30" s="224" t="s">
        <v>526</v>
      </c>
    </row>
    <row r="31" spans="1:19" x14ac:dyDescent="0.25">
      <c r="A31" s="224">
        <v>26</v>
      </c>
      <c r="B31" s="544" t="s">
        <v>2709</v>
      </c>
      <c r="C31" s="544"/>
      <c r="D31" s="544"/>
      <c r="E31" s="544"/>
      <c r="F31" s="544"/>
      <c r="G31" s="496">
        <v>1</v>
      </c>
      <c r="H31" s="496"/>
      <c r="I31" s="557" t="s">
        <v>2626</v>
      </c>
      <c r="J31" s="557" t="s">
        <v>2626</v>
      </c>
      <c r="K31" s="224" t="s">
        <v>2626</v>
      </c>
      <c r="L31" s="224" t="s">
        <v>2581</v>
      </c>
      <c r="M31" s="224" t="s">
        <v>2627</v>
      </c>
      <c r="P31" s="224" t="s">
        <v>1457</v>
      </c>
      <c r="Q31" s="259" t="s">
        <v>2793</v>
      </c>
      <c r="R31" s="224" t="s">
        <v>526</v>
      </c>
      <c r="S31" s="224" t="s">
        <v>526</v>
      </c>
    </row>
    <row r="32" spans="1:19" x14ac:dyDescent="0.25">
      <c r="A32" s="224">
        <v>27</v>
      </c>
      <c r="B32" s="544" t="s">
        <v>2710</v>
      </c>
      <c r="C32" s="544"/>
      <c r="D32" s="544"/>
      <c r="E32" s="544"/>
      <c r="F32" s="544"/>
      <c r="G32" s="496">
        <v>1</v>
      </c>
      <c r="H32" s="496"/>
      <c r="I32" s="557" t="s">
        <v>2628</v>
      </c>
      <c r="J32" s="557" t="s">
        <v>2628</v>
      </c>
      <c r="K32" s="224" t="s">
        <v>2628</v>
      </c>
      <c r="L32" s="224" t="s">
        <v>2581</v>
      </c>
      <c r="M32" s="224" t="s">
        <v>2629</v>
      </c>
      <c r="P32" s="224" t="s">
        <v>2675</v>
      </c>
      <c r="Q32" s="259" t="s">
        <v>2794</v>
      </c>
      <c r="R32" s="224" t="s">
        <v>526</v>
      </c>
      <c r="S32" s="224" t="s">
        <v>526</v>
      </c>
    </row>
    <row r="33" spans="1:19" x14ac:dyDescent="0.25">
      <c r="A33" s="224">
        <v>28</v>
      </c>
      <c r="B33" s="544" t="s">
        <v>2711</v>
      </c>
      <c r="C33" s="544"/>
      <c r="D33" s="544"/>
      <c r="E33" s="544"/>
      <c r="F33" s="544"/>
      <c r="G33" s="496">
        <v>1</v>
      </c>
      <c r="H33" s="496"/>
      <c r="I33" s="557" t="s">
        <v>2630</v>
      </c>
      <c r="J33" s="557" t="s">
        <v>2630</v>
      </c>
      <c r="K33" s="224" t="s">
        <v>2630</v>
      </c>
      <c r="L33" s="224" t="s">
        <v>2581</v>
      </c>
      <c r="M33" s="224" t="s">
        <v>2631</v>
      </c>
      <c r="P33" s="224" t="s">
        <v>2677</v>
      </c>
      <c r="Q33" s="259" t="s">
        <v>2795</v>
      </c>
      <c r="R33" s="224" t="s">
        <v>526</v>
      </c>
      <c r="S33" s="224"/>
    </row>
    <row r="34" spans="1:19" x14ac:dyDescent="0.25">
      <c r="A34" s="224">
        <v>29</v>
      </c>
      <c r="B34" s="544" t="s">
        <v>2712</v>
      </c>
      <c r="C34" s="544"/>
      <c r="D34" s="544"/>
      <c r="E34" s="544"/>
      <c r="F34" s="544"/>
      <c r="G34" s="496">
        <v>1</v>
      </c>
      <c r="H34" s="496"/>
      <c r="I34" s="557" t="s">
        <v>2632</v>
      </c>
      <c r="J34" s="557" t="s">
        <v>2632</v>
      </c>
      <c r="K34" s="224" t="s">
        <v>2632</v>
      </c>
      <c r="L34" s="224" t="s">
        <v>2581</v>
      </c>
      <c r="M34" s="224" t="s">
        <v>2633</v>
      </c>
      <c r="P34" s="224" t="s">
        <v>2679</v>
      </c>
      <c r="Q34" s="259" t="s">
        <v>2796</v>
      </c>
      <c r="R34" s="224" t="s">
        <v>526</v>
      </c>
      <c r="S34" s="224"/>
    </row>
    <row r="35" spans="1:19" x14ac:dyDescent="0.25">
      <c r="A35" s="224">
        <v>30</v>
      </c>
      <c r="B35" s="544" t="s">
        <v>2713</v>
      </c>
      <c r="C35" s="544"/>
      <c r="D35" s="544"/>
      <c r="E35" s="544"/>
      <c r="F35" s="544"/>
      <c r="G35" s="496">
        <v>1</v>
      </c>
      <c r="H35" s="496"/>
      <c r="I35" s="557" t="s">
        <v>2634</v>
      </c>
      <c r="J35" s="557" t="s">
        <v>2634</v>
      </c>
      <c r="K35" s="224" t="s">
        <v>2634</v>
      </c>
      <c r="L35" s="224" t="s">
        <v>2581</v>
      </c>
      <c r="M35" s="224" t="s">
        <v>2635</v>
      </c>
      <c r="P35" s="224" t="s">
        <v>2769</v>
      </c>
      <c r="Q35" s="259" t="s">
        <v>2798</v>
      </c>
      <c r="R35" s="224" t="s">
        <v>526</v>
      </c>
      <c r="S35" s="224" t="s">
        <v>526</v>
      </c>
    </row>
    <row r="36" spans="1:19" x14ac:dyDescent="0.25">
      <c r="A36" s="224">
        <v>31</v>
      </c>
      <c r="B36" s="544" t="s">
        <v>2714</v>
      </c>
      <c r="C36" s="544"/>
      <c r="D36" s="544"/>
      <c r="E36" s="544"/>
      <c r="F36" s="544"/>
      <c r="G36" s="496">
        <v>1</v>
      </c>
      <c r="H36" s="496"/>
      <c r="I36" s="557" t="s">
        <v>2636</v>
      </c>
      <c r="J36" s="557" t="s">
        <v>2636</v>
      </c>
      <c r="K36" s="224" t="s">
        <v>2636</v>
      </c>
      <c r="L36" s="224" t="s">
        <v>2581</v>
      </c>
      <c r="M36" s="224" t="s">
        <v>1632</v>
      </c>
      <c r="P36" s="224" t="s">
        <v>2770</v>
      </c>
      <c r="Q36" s="259" t="s">
        <v>2797</v>
      </c>
      <c r="R36" s="224" t="s">
        <v>526</v>
      </c>
      <c r="S36" s="224" t="s">
        <v>526</v>
      </c>
    </row>
    <row r="37" spans="1:19" x14ac:dyDescent="0.25">
      <c r="A37" s="224">
        <v>32</v>
      </c>
      <c r="B37" s="544" t="s">
        <v>2715</v>
      </c>
      <c r="C37" s="544"/>
      <c r="D37" s="544"/>
      <c r="E37" s="544"/>
      <c r="F37" s="544"/>
      <c r="G37" s="496">
        <v>1</v>
      </c>
      <c r="H37" s="496"/>
      <c r="I37" s="557" t="s">
        <v>2638</v>
      </c>
      <c r="J37" s="557" t="s">
        <v>2638</v>
      </c>
      <c r="K37" s="224" t="s">
        <v>2638</v>
      </c>
      <c r="L37" s="224" t="s">
        <v>2581</v>
      </c>
      <c r="M37" s="224" t="s">
        <v>1451</v>
      </c>
      <c r="P37" s="224" t="s">
        <v>2771</v>
      </c>
      <c r="Q37" s="259" t="s">
        <v>2799</v>
      </c>
      <c r="R37" s="224" t="s">
        <v>526</v>
      </c>
      <c r="S37" s="224" t="s">
        <v>526</v>
      </c>
    </row>
    <row r="38" spans="1:19" x14ac:dyDescent="0.25">
      <c r="A38" s="224">
        <v>33</v>
      </c>
      <c r="B38" s="544" t="s">
        <v>2716</v>
      </c>
      <c r="C38" s="544"/>
      <c r="D38" s="544"/>
      <c r="E38" s="544"/>
      <c r="F38" s="544"/>
      <c r="G38" s="496">
        <v>1</v>
      </c>
      <c r="H38" s="496"/>
      <c r="I38" s="557" t="s">
        <v>2639</v>
      </c>
      <c r="J38" s="557" t="s">
        <v>2639</v>
      </c>
      <c r="K38" s="224" t="s">
        <v>2639</v>
      </c>
      <c r="L38" s="224" t="s">
        <v>2581</v>
      </c>
      <c r="M38" s="224" t="s">
        <v>2640</v>
      </c>
      <c r="P38" s="224" t="s">
        <v>2772</v>
      </c>
      <c r="Q38" s="259" t="s">
        <v>2800</v>
      </c>
      <c r="R38" s="224" t="s">
        <v>526</v>
      </c>
      <c r="S38" s="224" t="s">
        <v>526</v>
      </c>
    </row>
    <row r="39" spans="1:19" x14ac:dyDescent="0.25">
      <c r="A39" s="224">
        <v>34</v>
      </c>
      <c r="B39" s="544" t="s">
        <v>2717</v>
      </c>
      <c r="C39" s="544"/>
      <c r="D39" s="544"/>
      <c r="E39" s="544"/>
      <c r="F39" s="544"/>
      <c r="G39" s="496">
        <v>1</v>
      </c>
      <c r="H39" s="496"/>
      <c r="I39" s="557" t="s">
        <v>2641</v>
      </c>
      <c r="J39" s="557" t="s">
        <v>2641</v>
      </c>
      <c r="K39" s="224" t="s">
        <v>2641</v>
      </c>
      <c r="L39" s="224" t="s">
        <v>2581</v>
      </c>
      <c r="M39" s="224" t="s">
        <v>1452</v>
      </c>
      <c r="P39" s="224" t="s">
        <v>1802</v>
      </c>
      <c r="Q39" s="259" t="s">
        <v>2801</v>
      </c>
      <c r="R39" s="224" t="s">
        <v>526</v>
      </c>
      <c r="S39" s="224" t="s">
        <v>526</v>
      </c>
    </row>
    <row r="40" spans="1:19" x14ac:dyDescent="0.25">
      <c r="A40" s="224">
        <v>35</v>
      </c>
      <c r="B40" s="544" t="s">
        <v>2718</v>
      </c>
      <c r="C40" s="544"/>
      <c r="D40" s="544"/>
      <c r="E40" s="544"/>
      <c r="F40" s="544"/>
      <c r="G40" s="496">
        <v>1</v>
      </c>
      <c r="H40" s="496"/>
      <c r="I40" s="557" t="s">
        <v>2642</v>
      </c>
      <c r="J40" s="557" t="s">
        <v>2642</v>
      </c>
      <c r="K40" s="224" t="s">
        <v>2642</v>
      </c>
      <c r="L40" s="224" t="s">
        <v>2581</v>
      </c>
      <c r="M40" s="224" t="s">
        <v>2643</v>
      </c>
      <c r="P40" s="224" t="s">
        <v>2773</v>
      </c>
      <c r="Q40" s="259" t="s">
        <v>2802</v>
      </c>
      <c r="R40" s="224" t="s">
        <v>526</v>
      </c>
      <c r="S40" s="224" t="s">
        <v>526</v>
      </c>
    </row>
    <row r="41" spans="1:19" x14ac:dyDescent="0.25">
      <c r="A41" s="224">
        <v>36</v>
      </c>
      <c r="B41" s="544" t="s">
        <v>2719</v>
      </c>
      <c r="C41" s="544"/>
      <c r="D41" s="544"/>
      <c r="E41" s="544"/>
      <c r="F41" s="544"/>
      <c r="G41" s="496">
        <v>1</v>
      </c>
      <c r="H41" s="496"/>
      <c r="I41" s="557" t="s">
        <v>2644</v>
      </c>
      <c r="J41" s="557" t="s">
        <v>2644</v>
      </c>
      <c r="K41" s="224" t="s">
        <v>2644</v>
      </c>
      <c r="L41" s="224" t="s">
        <v>2581</v>
      </c>
      <c r="M41" s="224" t="s">
        <v>2645</v>
      </c>
      <c r="P41" s="224" t="s">
        <v>320</v>
      </c>
      <c r="Q41" s="259" t="s">
        <v>2805</v>
      </c>
      <c r="R41" s="224" t="s">
        <v>2804</v>
      </c>
      <c r="S41" s="224" t="s">
        <v>526</v>
      </c>
    </row>
    <row r="42" spans="1:19" x14ac:dyDescent="0.25">
      <c r="A42" s="224">
        <v>37</v>
      </c>
      <c r="B42" s="544" t="s">
        <v>2720</v>
      </c>
      <c r="C42" s="544"/>
      <c r="D42" s="544"/>
      <c r="E42" s="544"/>
      <c r="F42" s="544"/>
      <c r="G42" s="496">
        <v>1</v>
      </c>
      <c r="H42" s="496"/>
      <c r="I42" s="557" t="s">
        <v>2646</v>
      </c>
      <c r="J42" s="557" t="s">
        <v>2646</v>
      </c>
      <c r="K42" s="224" t="s">
        <v>2646</v>
      </c>
      <c r="L42" s="224" t="s">
        <v>2581</v>
      </c>
      <c r="M42" s="224" t="s">
        <v>2647</v>
      </c>
      <c r="R42" s="221"/>
      <c r="S42" s="221"/>
    </row>
    <row r="43" spans="1:19" x14ac:dyDescent="0.25">
      <c r="A43" s="224">
        <v>38</v>
      </c>
      <c r="B43" s="544" t="s">
        <v>2721</v>
      </c>
      <c r="C43" s="544"/>
      <c r="D43" s="544"/>
      <c r="E43" s="544"/>
      <c r="F43" s="544"/>
      <c r="G43" s="496">
        <v>1</v>
      </c>
      <c r="H43" s="496"/>
      <c r="I43" s="557" t="s">
        <v>2648</v>
      </c>
      <c r="J43" s="557" t="s">
        <v>2648</v>
      </c>
      <c r="K43" s="224" t="s">
        <v>2648</v>
      </c>
      <c r="L43" s="224" t="s">
        <v>2581</v>
      </c>
      <c r="M43" s="224" t="s">
        <v>2649</v>
      </c>
    </row>
    <row r="44" spans="1:19" x14ac:dyDescent="0.25">
      <c r="A44" s="224">
        <v>39</v>
      </c>
      <c r="B44" s="544" t="s">
        <v>2722</v>
      </c>
      <c r="C44" s="544"/>
      <c r="D44" s="544"/>
      <c r="E44" s="544"/>
      <c r="F44" s="544"/>
      <c r="G44" s="496">
        <v>1</v>
      </c>
      <c r="H44" s="496"/>
      <c r="I44" s="557" t="s">
        <v>2650</v>
      </c>
      <c r="J44" s="557" t="s">
        <v>2650</v>
      </c>
      <c r="K44" s="224" t="s">
        <v>2650</v>
      </c>
      <c r="L44" s="224" t="s">
        <v>2581</v>
      </c>
      <c r="M44" s="224" t="s">
        <v>2651</v>
      </c>
    </row>
    <row r="45" spans="1:19" x14ac:dyDescent="0.25">
      <c r="A45" s="224">
        <v>40</v>
      </c>
      <c r="B45" s="544" t="s">
        <v>2723</v>
      </c>
      <c r="C45" s="544"/>
      <c r="D45" s="544"/>
      <c r="E45" s="544"/>
      <c r="F45" s="544"/>
      <c r="G45" s="496">
        <v>1</v>
      </c>
      <c r="H45" s="496"/>
      <c r="I45" s="557" t="s">
        <v>2653</v>
      </c>
      <c r="J45" s="557" t="s">
        <v>2653</v>
      </c>
      <c r="K45" s="224" t="s">
        <v>2653</v>
      </c>
      <c r="L45" s="224" t="s">
        <v>2581</v>
      </c>
      <c r="M45" s="224" t="s">
        <v>2654</v>
      </c>
    </row>
    <row r="46" spans="1:19" x14ac:dyDescent="0.25">
      <c r="A46" s="224">
        <v>41</v>
      </c>
      <c r="B46" s="544" t="s">
        <v>2724</v>
      </c>
      <c r="C46" s="544"/>
      <c r="D46" s="544"/>
      <c r="E46" s="544"/>
      <c r="F46" s="544"/>
      <c r="G46" s="496">
        <v>1</v>
      </c>
      <c r="H46" s="496"/>
      <c r="I46" s="557" t="s">
        <v>2655</v>
      </c>
      <c r="J46" s="557" t="s">
        <v>2655</v>
      </c>
      <c r="K46" s="224" t="s">
        <v>2655</v>
      </c>
      <c r="L46" s="224" t="s">
        <v>2581</v>
      </c>
      <c r="M46" s="224" t="s">
        <v>2656</v>
      </c>
    </row>
    <row r="47" spans="1:19" x14ac:dyDescent="0.25">
      <c r="A47" s="224">
        <v>42</v>
      </c>
      <c r="B47" s="544" t="s">
        <v>2725</v>
      </c>
      <c r="C47" s="544"/>
      <c r="D47" s="544"/>
      <c r="E47" s="544"/>
      <c r="F47" s="544"/>
      <c r="G47" s="496">
        <v>1</v>
      </c>
      <c r="H47" s="496"/>
      <c r="I47" s="557" t="s">
        <v>2657</v>
      </c>
      <c r="J47" s="557" t="s">
        <v>2657</v>
      </c>
      <c r="K47" s="224" t="s">
        <v>2657</v>
      </c>
      <c r="L47" s="224" t="s">
        <v>2581</v>
      </c>
      <c r="M47" s="224" t="s">
        <v>2658</v>
      </c>
    </row>
    <row r="48" spans="1:19" x14ac:dyDescent="0.25">
      <c r="A48" s="224">
        <v>43</v>
      </c>
      <c r="B48" s="544" t="s">
        <v>2726</v>
      </c>
      <c r="C48" s="544"/>
      <c r="D48" s="544"/>
      <c r="E48" s="544"/>
      <c r="F48" s="544"/>
      <c r="G48" s="496">
        <v>1</v>
      </c>
      <c r="H48" s="496"/>
      <c r="I48" s="557" t="s">
        <v>2659</v>
      </c>
      <c r="J48" s="557" t="s">
        <v>2659</v>
      </c>
      <c r="K48" s="224" t="s">
        <v>2659</v>
      </c>
      <c r="L48" s="224" t="s">
        <v>2581</v>
      </c>
      <c r="M48" s="224" t="s">
        <v>2660</v>
      </c>
    </row>
    <row r="49" spans="1:20" x14ac:dyDescent="0.25">
      <c r="A49" s="224">
        <v>44</v>
      </c>
      <c r="B49" s="544" t="s">
        <v>2727</v>
      </c>
      <c r="C49" s="544"/>
      <c r="D49" s="544"/>
      <c r="E49" s="544"/>
      <c r="F49" s="544"/>
      <c r="G49" s="496">
        <v>1</v>
      </c>
      <c r="H49" s="496"/>
      <c r="I49" s="557" t="s">
        <v>2661</v>
      </c>
      <c r="J49" s="557" t="s">
        <v>2661</v>
      </c>
      <c r="K49" s="224" t="s">
        <v>2661</v>
      </c>
      <c r="L49" s="224" t="s">
        <v>2581</v>
      </c>
      <c r="M49" s="224" t="s">
        <v>2662</v>
      </c>
    </row>
    <row r="50" spans="1:20" x14ac:dyDescent="0.25">
      <c r="A50" s="224">
        <v>45</v>
      </c>
      <c r="B50" s="544" t="s">
        <v>2728</v>
      </c>
      <c r="C50" s="544"/>
      <c r="D50" s="544"/>
      <c r="E50" s="544"/>
      <c r="F50" s="544"/>
      <c r="G50" s="496">
        <v>1</v>
      </c>
      <c r="H50" s="496"/>
      <c r="I50" s="557" t="s">
        <v>2663</v>
      </c>
      <c r="J50" s="557" t="s">
        <v>2663</v>
      </c>
      <c r="K50" s="224" t="s">
        <v>2663</v>
      </c>
      <c r="L50" s="224" t="s">
        <v>2581</v>
      </c>
      <c r="M50" s="224" t="s">
        <v>2664</v>
      </c>
      <c r="P50" s="261" t="s">
        <v>1964</v>
      </c>
      <c r="Q50" s="224" t="s">
        <v>2821</v>
      </c>
      <c r="R50" s="496" t="s">
        <v>2822</v>
      </c>
      <c r="S50" s="496"/>
      <c r="T50" s="221"/>
    </row>
    <row r="51" spans="1:20" x14ac:dyDescent="0.25">
      <c r="A51" s="224">
        <v>46</v>
      </c>
      <c r="B51" s="544" t="s">
        <v>2729</v>
      </c>
      <c r="C51" s="544"/>
      <c r="D51" s="544"/>
      <c r="E51" s="544"/>
      <c r="F51" s="544"/>
      <c r="G51" s="496">
        <v>1</v>
      </c>
      <c r="H51" s="496"/>
      <c r="I51" s="557" t="s">
        <v>2665</v>
      </c>
      <c r="J51" s="557" t="s">
        <v>2665</v>
      </c>
      <c r="K51" s="224" t="s">
        <v>2665</v>
      </c>
      <c r="L51" s="224" t="s">
        <v>2581</v>
      </c>
      <c r="M51" s="224" t="s">
        <v>2666</v>
      </c>
      <c r="P51" s="486">
        <v>1</v>
      </c>
      <c r="Q51" s="486" t="s">
        <v>2637</v>
      </c>
      <c r="R51" s="259" t="s">
        <v>2823</v>
      </c>
      <c r="S51" s="259"/>
      <c r="T51" s="221"/>
    </row>
    <row r="52" spans="1:20" x14ac:dyDescent="0.25">
      <c r="A52" s="224">
        <v>47</v>
      </c>
      <c r="B52" s="544" t="s">
        <v>2730</v>
      </c>
      <c r="C52" s="544"/>
      <c r="D52" s="544"/>
      <c r="E52" s="544"/>
      <c r="F52" s="544"/>
      <c r="G52" s="496">
        <v>1</v>
      </c>
      <c r="H52" s="496"/>
      <c r="I52" s="557" t="s">
        <v>2667</v>
      </c>
      <c r="J52" s="557" t="s">
        <v>2667</v>
      </c>
      <c r="K52" s="224"/>
      <c r="L52" s="224" t="s">
        <v>2767</v>
      </c>
      <c r="M52" s="224"/>
      <c r="P52" s="486"/>
      <c r="Q52" s="486"/>
      <c r="R52" s="259" t="s">
        <v>2809</v>
      </c>
      <c r="S52" s="259"/>
      <c r="T52" s="28"/>
    </row>
    <row r="53" spans="1:20" x14ac:dyDescent="0.25">
      <c r="A53" s="224">
        <v>48</v>
      </c>
      <c r="B53" s="544" t="s">
        <v>2731</v>
      </c>
      <c r="C53" s="544"/>
      <c r="D53" s="544"/>
      <c r="E53" s="544"/>
      <c r="F53" s="544"/>
      <c r="G53" s="496">
        <v>1</v>
      </c>
      <c r="H53" s="496"/>
      <c r="I53" s="557" t="s">
        <v>2669</v>
      </c>
      <c r="J53" s="557" t="s">
        <v>2669</v>
      </c>
      <c r="K53" s="224" t="s">
        <v>2669</v>
      </c>
      <c r="L53" s="224" t="s">
        <v>2581</v>
      </c>
      <c r="M53" s="224" t="s">
        <v>2670</v>
      </c>
      <c r="P53" s="486"/>
      <c r="Q53" s="486"/>
      <c r="R53" s="259" t="s">
        <v>2810</v>
      </c>
      <c r="S53" s="259"/>
      <c r="T53" s="221"/>
    </row>
    <row r="54" spans="1:20" x14ac:dyDescent="0.25">
      <c r="A54" s="224">
        <v>49</v>
      </c>
      <c r="B54" s="544" t="s">
        <v>2732</v>
      </c>
      <c r="C54" s="544"/>
      <c r="D54" s="544"/>
      <c r="E54" s="544"/>
      <c r="F54" s="544"/>
      <c r="G54" s="496">
        <v>1</v>
      </c>
      <c r="H54" s="496"/>
      <c r="I54" s="557" t="s">
        <v>2672</v>
      </c>
      <c r="J54" s="557" t="s">
        <v>2672</v>
      </c>
      <c r="K54" s="224" t="s">
        <v>2672</v>
      </c>
      <c r="L54" s="224" t="s">
        <v>2581</v>
      </c>
      <c r="M54" s="224" t="s">
        <v>2673</v>
      </c>
      <c r="P54" s="486"/>
      <c r="Q54" s="486"/>
      <c r="R54" s="259" t="s">
        <v>2811</v>
      </c>
      <c r="S54" s="259"/>
      <c r="T54" s="221"/>
    </row>
    <row r="55" spans="1:20" x14ac:dyDescent="0.25">
      <c r="A55" s="224">
        <v>50</v>
      </c>
      <c r="B55" s="544" t="s">
        <v>2733</v>
      </c>
      <c r="C55" s="544"/>
      <c r="D55" s="544"/>
      <c r="E55" s="544"/>
      <c r="F55" s="544"/>
      <c r="G55" s="496">
        <v>1</v>
      </c>
      <c r="H55" s="496"/>
      <c r="I55" s="557" t="s">
        <v>1457</v>
      </c>
      <c r="J55" s="557" t="s">
        <v>1457</v>
      </c>
      <c r="K55" s="224" t="s">
        <v>1457</v>
      </c>
      <c r="L55" s="224" t="s">
        <v>2581</v>
      </c>
      <c r="M55" s="224" t="s">
        <v>2674</v>
      </c>
      <c r="P55" s="486"/>
      <c r="Q55" s="486"/>
      <c r="R55" s="259" t="s">
        <v>2812</v>
      </c>
      <c r="S55" s="259"/>
      <c r="T55" s="221"/>
    </row>
    <row r="56" spans="1:20" x14ac:dyDescent="0.25">
      <c r="A56" s="224">
        <v>51</v>
      </c>
      <c r="B56" s="544" t="s">
        <v>2734</v>
      </c>
      <c r="C56" s="544"/>
      <c r="D56" s="544"/>
      <c r="E56" s="544"/>
      <c r="F56" s="544"/>
      <c r="G56" s="496">
        <v>1</v>
      </c>
      <c r="H56" s="496"/>
      <c r="I56" s="557" t="s">
        <v>2675</v>
      </c>
      <c r="J56" s="557" t="s">
        <v>2675</v>
      </c>
      <c r="K56" s="224" t="s">
        <v>2675</v>
      </c>
      <c r="L56" s="224" t="s">
        <v>2581</v>
      </c>
      <c r="M56" s="224" t="s">
        <v>2676</v>
      </c>
      <c r="P56" s="224">
        <v>2</v>
      </c>
      <c r="Q56" s="224" t="s">
        <v>2652</v>
      </c>
      <c r="R56" s="259" t="s">
        <v>2824</v>
      </c>
      <c r="S56" s="259"/>
      <c r="T56" s="221"/>
    </row>
    <row r="57" spans="1:20" x14ac:dyDescent="0.25">
      <c r="A57" s="224">
        <v>52</v>
      </c>
      <c r="B57" s="544" t="s">
        <v>2735</v>
      </c>
      <c r="C57" s="544"/>
      <c r="D57" s="544"/>
      <c r="E57" s="544"/>
      <c r="F57" s="544"/>
      <c r="G57" s="496">
        <v>1</v>
      </c>
      <c r="H57" s="496"/>
      <c r="I57" s="557" t="s">
        <v>2677</v>
      </c>
      <c r="J57" s="557" t="s">
        <v>2677</v>
      </c>
      <c r="K57" s="224" t="s">
        <v>2677</v>
      </c>
      <c r="L57" s="224" t="s">
        <v>2581</v>
      </c>
      <c r="M57" s="224" t="s">
        <v>2678</v>
      </c>
      <c r="P57" s="486">
        <v>3</v>
      </c>
      <c r="Q57" s="486" t="s">
        <v>2668</v>
      </c>
      <c r="R57" s="259" t="s">
        <v>2825</v>
      </c>
      <c r="S57" s="259"/>
      <c r="T57" s="221"/>
    </row>
    <row r="58" spans="1:20" x14ac:dyDescent="0.25">
      <c r="A58" s="224">
        <v>53</v>
      </c>
      <c r="B58" s="544" t="s">
        <v>2736</v>
      </c>
      <c r="C58" s="544"/>
      <c r="D58" s="544"/>
      <c r="E58" s="544"/>
      <c r="F58" s="544"/>
      <c r="G58" s="496">
        <v>1</v>
      </c>
      <c r="H58" s="496"/>
      <c r="I58" s="557" t="s">
        <v>2679</v>
      </c>
      <c r="J58" s="557" t="s">
        <v>2679</v>
      </c>
      <c r="K58" s="224" t="s">
        <v>2679</v>
      </c>
      <c r="L58" s="224" t="s">
        <v>2581</v>
      </c>
      <c r="M58" s="224" t="s">
        <v>2680</v>
      </c>
      <c r="P58" s="486"/>
      <c r="Q58" s="486"/>
      <c r="R58" s="259" t="s">
        <v>2813</v>
      </c>
      <c r="S58" s="259"/>
      <c r="T58" s="221"/>
    </row>
    <row r="59" spans="1:20" x14ac:dyDescent="0.25">
      <c r="A59" s="224">
        <v>54</v>
      </c>
      <c r="B59" s="544" t="s">
        <v>2737</v>
      </c>
      <c r="C59" s="544"/>
      <c r="D59" s="544"/>
      <c r="E59" s="544"/>
      <c r="F59" s="544"/>
      <c r="G59" s="496">
        <v>1</v>
      </c>
      <c r="H59" s="496"/>
      <c r="I59" s="557" t="s">
        <v>2681</v>
      </c>
      <c r="J59" s="557" t="s">
        <v>2681</v>
      </c>
      <c r="K59" s="224" t="s">
        <v>2681</v>
      </c>
      <c r="L59" s="224" t="s">
        <v>2581</v>
      </c>
      <c r="M59" s="224" t="s">
        <v>2682</v>
      </c>
      <c r="P59" s="224">
        <v>4</v>
      </c>
      <c r="Q59" s="224" t="s">
        <v>2820</v>
      </c>
      <c r="R59" s="259" t="s">
        <v>2826</v>
      </c>
      <c r="S59" s="259"/>
      <c r="T59" s="221"/>
    </row>
    <row r="60" spans="1:20" x14ac:dyDescent="0.25">
      <c r="A60" s="224">
        <v>55</v>
      </c>
      <c r="B60" s="544" t="s">
        <v>2738</v>
      </c>
      <c r="C60" s="544"/>
      <c r="D60" s="544"/>
      <c r="E60" s="544"/>
      <c r="F60" s="544"/>
      <c r="G60" s="496">
        <v>1</v>
      </c>
      <c r="H60" s="496"/>
      <c r="I60" s="557" t="s">
        <v>2683</v>
      </c>
      <c r="J60" s="557" t="s">
        <v>2683</v>
      </c>
      <c r="K60" s="224" t="s">
        <v>2683</v>
      </c>
      <c r="L60" s="224" t="s">
        <v>2581</v>
      </c>
      <c r="M60" s="224" t="s">
        <v>2684</v>
      </c>
      <c r="P60" s="486">
        <v>5</v>
      </c>
      <c r="Q60" s="486" t="s">
        <v>2671</v>
      </c>
      <c r="R60" s="259" t="s">
        <v>2827</v>
      </c>
      <c r="S60" s="259"/>
      <c r="T60" s="221"/>
    </row>
    <row r="61" spans="1:20" x14ac:dyDescent="0.25">
      <c r="A61" s="224">
        <v>56</v>
      </c>
      <c r="B61" s="544" t="s">
        <v>2739</v>
      </c>
      <c r="C61" s="544"/>
      <c r="D61" s="544"/>
      <c r="E61" s="544"/>
      <c r="F61" s="544"/>
      <c r="G61" s="496">
        <v>1</v>
      </c>
      <c r="H61" s="496"/>
      <c r="I61" s="557" t="s">
        <v>2685</v>
      </c>
      <c r="J61" s="557" t="s">
        <v>2685</v>
      </c>
      <c r="K61" s="224" t="s">
        <v>2685</v>
      </c>
      <c r="L61" s="224" t="s">
        <v>2581</v>
      </c>
      <c r="M61" s="224" t="s">
        <v>2686</v>
      </c>
      <c r="P61" s="486"/>
      <c r="Q61" s="486"/>
      <c r="R61" s="259" t="s">
        <v>2814</v>
      </c>
      <c r="S61" s="259"/>
      <c r="T61" s="221"/>
    </row>
    <row r="62" spans="1:20" x14ac:dyDescent="0.25">
      <c r="A62" s="224">
        <v>57</v>
      </c>
      <c r="B62" s="544" t="s">
        <v>2740</v>
      </c>
      <c r="C62" s="544"/>
      <c r="D62" s="544"/>
      <c r="E62" s="544"/>
      <c r="F62" s="544"/>
      <c r="G62" s="496">
        <v>1</v>
      </c>
      <c r="H62" s="496"/>
      <c r="I62" s="496" t="s">
        <v>2687</v>
      </c>
      <c r="J62" s="496"/>
      <c r="K62" s="224" t="s">
        <v>2687</v>
      </c>
      <c r="L62" s="224" t="s">
        <v>2581</v>
      </c>
      <c r="M62" s="224" t="s">
        <v>2688</v>
      </c>
      <c r="P62" s="486"/>
      <c r="Q62" s="486"/>
      <c r="R62" s="259" t="s">
        <v>2815</v>
      </c>
      <c r="S62" s="259"/>
      <c r="T62" s="221"/>
    </row>
    <row r="63" spans="1:20" x14ac:dyDescent="0.25">
      <c r="A63" s="224">
        <v>58</v>
      </c>
      <c r="B63" s="544" t="s">
        <v>2741</v>
      </c>
      <c r="C63" s="544"/>
      <c r="D63" s="544"/>
      <c r="E63" s="544"/>
      <c r="F63" s="544"/>
      <c r="G63" s="496">
        <v>1</v>
      </c>
      <c r="H63" s="496"/>
      <c r="I63" s="557" t="s">
        <v>2748</v>
      </c>
      <c r="J63" s="496"/>
      <c r="K63" s="224" t="s">
        <v>2752</v>
      </c>
      <c r="L63" s="224" t="s">
        <v>2753</v>
      </c>
      <c r="M63" s="258" t="s">
        <v>2754</v>
      </c>
      <c r="P63" s="486"/>
      <c r="Q63" s="486"/>
      <c r="R63" s="259" t="s">
        <v>2816</v>
      </c>
      <c r="S63" s="259"/>
      <c r="T63" s="221"/>
    </row>
    <row r="64" spans="1:20" x14ac:dyDescent="0.25">
      <c r="A64" s="224">
        <v>59</v>
      </c>
      <c r="B64" s="544" t="s">
        <v>2742</v>
      </c>
      <c r="C64" s="544"/>
      <c r="D64" s="544"/>
      <c r="E64" s="544"/>
      <c r="F64" s="544"/>
      <c r="G64" s="496">
        <v>1</v>
      </c>
      <c r="H64" s="496"/>
      <c r="I64" s="496" t="s">
        <v>2749</v>
      </c>
      <c r="J64" s="496"/>
      <c r="K64" s="224"/>
      <c r="L64" s="224" t="s">
        <v>59</v>
      </c>
      <c r="M64" s="224"/>
      <c r="P64" s="486"/>
      <c r="Q64" s="486"/>
      <c r="R64" s="259" t="s">
        <v>2817</v>
      </c>
      <c r="S64" s="259"/>
      <c r="T64" s="221"/>
    </row>
    <row r="65" spans="1:20" x14ac:dyDescent="0.25">
      <c r="A65" s="224">
        <v>60</v>
      </c>
      <c r="B65" s="544" t="s">
        <v>2743</v>
      </c>
      <c r="C65" s="544"/>
      <c r="D65" s="544"/>
      <c r="E65" s="544"/>
      <c r="F65" s="544"/>
      <c r="G65" s="496">
        <v>1</v>
      </c>
      <c r="H65" s="496"/>
      <c r="I65" s="496" t="s">
        <v>640</v>
      </c>
      <c r="J65" s="496"/>
      <c r="K65" s="224" t="s">
        <v>2755</v>
      </c>
      <c r="L65" s="224" t="s">
        <v>2756</v>
      </c>
      <c r="M65" s="224" t="s">
        <v>2757</v>
      </c>
      <c r="P65" s="486"/>
      <c r="Q65" s="486"/>
      <c r="R65" s="259" t="s">
        <v>2818</v>
      </c>
      <c r="S65" s="259"/>
      <c r="T65" s="221"/>
    </row>
    <row r="66" spans="1:20" x14ac:dyDescent="0.25">
      <c r="A66" s="224">
        <v>61</v>
      </c>
      <c r="B66" s="544" t="s">
        <v>2742</v>
      </c>
      <c r="C66" s="544"/>
      <c r="D66" s="544"/>
      <c r="E66" s="544"/>
      <c r="F66" s="544"/>
      <c r="G66" s="496">
        <v>1</v>
      </c>
      <c r="H66" s="496"/>
      <c r="I66" s="496" t="s">
        <v>2750</v>
      </c>
      <c r="J66" s="496"/>
      <c r="K66" s="224"/>
      <c r="L66" s="224" t="s">
        <v>59</v>
      </c>
      <c r="M66" s="224"/>
      <c r="P66" s="486"/>
      <c r="Q66" s="486"/>
      <c r="R66" s="259" t="s">
        <v>2819</v>
      </c>
      <c r="S66" s="259"/>
      <c r="T66" s="221"/>
    </row>
    <row r="67" spans="1:20" x14ac:dyDescent="0.25">
      <c r="A67" s="224">
        <v>62</v>
      </c>
      <c r="B67" s="544" t="s">
        <v>2744</v>
      </c>
      <c r="C67" s="544"/>
      <c r="D67" s="544"/>
      <c r="E67" s="544"/>
      <c r="F67" s="544"/>
      <c r="G67" s="496">
        <v>1</v>
      </c>
      <c r="H67" s="496"/>
      <c r="I67" s="496" t="s">
        <v>2751</v>
      </c>
      <c r="J67" s="496"/>
      <c r="K67" s="224" t="s">
        <v>2758</v>
      </c>
      <c r="L67" s="224" t="s">
        <v>2759</v>
      </c>
      <c r="M67" s="224" t="s">
        <v>2760</v>
      </c>
      <c r="T67" s="221"/>
    </row>
    <row r="68" spans="1:20" x14ac:dyDescent="0.25">
      <c r="A68" s="224">
        <v>63</v>
      </c>
      <c r="B68" s="544" t="s">
        <v>2745</v>
      </c>
      <c r="C68" s="544"/>
      <c r="D68" s="544"/>
      <c r="E68" s="544"/>
      <c r="F68" s="544"/>
      <c r="G68" s="496">
        <v>1</v>
      </c>
      <c r="H68" s="496"/>
      <c r="I68" s="496">
        <v>47</v>
      </c>
      <c r="J68" s="496"/>
      <c r="K68" s="224" t="s">
        <v>2761</v>
      </c>
      <c r="L68" s="224" t="s">
        <v>2759</v>
      </c>
      <c r="M68" s="224" t="s">
        <v>2762</v>
      </c>
      <c r="T68" s="221"/>
    </row>
    <row r="69" spans="1:20" x14ac:dyDescent="0.25">
      <c r="A69" s="224">
        <v>64</v>
      </c>
      <c r="B69" s="556" t="s">
        <v>2747</v>
      </c>
      <c r="C69" s="544"/>
      <c r="D69" s="544"/>
      <c r="E69" s="544"/>
      <c r="F69" s="544"/>
      <c r="G69" s="496">
        <v>1</v>
      </c>
      <c r="H69" s="496"/>
      <c r="I69" s="496">
        <v>60</v>
      </c>
      <c r="J69" s="496"/>
      <c r="K69" s="224" t="s">
        <v>2763</v>
      </c>
      <c r="L69" s="224" t="s">
        <v>2581</v>
      </c>
      <c r="M69" s="224" t="s">
        <v>2764</v>
      </c>
      <c r="T69" s="221"/>
    </row>
    <row r="70" spans="1:20" x14ac:dyDescent="0.25">
      <c r="A70" s="224">
        <v>65</v>
      </c>
      <c r="B70" s="544" t="s">
        <v>2746</v>
      </c>
      <c r="C70" s="544"/>
      <c r="D70" s="544"/>
      <c r="E70" s="544"/>
      <c r="F70" s="544"/>
      <c r="G70" s="496">
        <v>1</v>
      </c>
      <c r="H70" s="496"/>
      <c r="I70" s="496">
        <v>61</v>
      </c>
      <c r="J70" s="496"/>
      <c r="K70" s="224" t="s">
        <v>2765</v>
      </c>
      <c r="L70" s="224" t="s">
        <v>2756</v>
      </c>
      <c r="M70" s="224" t="s">
        <v>2766</v>
      </c>
      <c r="T70" s="221"/>
    </row>
    <row r="71" spans="1:20" x14ac:dyDescent="0.25">
      <c r="T71" s="221"/>
    </row>
  </sheetData>
  <mergeCells count="211">
    <mergeCell ref="B7:F7"/>
    <mergeCell ref="G7:H7"/>
    <mergeCell ref="I7:J7"/>
    <mergeCell ref="B8:F8"/>
    <mergeCell ref="G8:H8"/>
    <mergeCell ref="I8:J8"/>
    <mergeCell ref="K4:M5"/>
    <mergeCell ref="I4:J5"/>
    <mergeCell ref="G4:H5"/>
    <mergeCell ref="B4:F5"/>
    <mergeCell ref="B6:F6"/>
    <mergeCell ref="G6:H6"/>
    <mergeCell ref="I6:J6"/>
    <mergeCell ref="B11:F11"/>
    <mergeCell ref="G11:H11"/>
    <mergeCell ref="I11:J11"/>
    <mergeCell ref="B12:F12"/>
    <mergeCell ref="G12:H12"/>
    <mergeCell ref="I12:J12"/>
    <mergeCell ref="B9:F9"/>
    <mergeCell ref="G9:H9"/>
    <mergeCell ref="I9:J9"/>
    <mergeCell ref="B10:F10"/>
    <mergeCell ref="G10:H10"/>
    <mergeCell ref="I10:J10"/>
    <mergeCell ref="B15:F15"/>
    <mergeCell ref="G15:H15"/>
    <mergeCell ref="I15:J15"/>
    <mergeCell ref="B16:F16"/>
    <mergeCell ref="G16:H16"/>
    <mergeCell ref="I16:J16"/>
    <mergeCell ref="B13:F13"/>
    <mergeCell ref="G13:H13"/>
    <mergeCell ref="I13:J13"/>
    <mergeCell ref="B14:F14"/>
    <mergeCell ref="G14:H14"/>
    <mergeCell ref="I14:J14"/>
    <mergeCell ref="B19:F19"/>
    <mergeCell ref="G19:H19"/>
    <mergeCell ref="I19:J19"/>
    <mergeCell ref="B20:F20"/>
    <mergeCell ref="G20:H20"/>
    <mergeCell ref="I20:J20"/>
    <mergeCell ref="B17:F17"/>
    <mergeCell ref="G17:H17"/>
    <mergeCell ref="I17:J17"/>
    <mergeCell ref="B18:F18"/>
    <mergeCell ref="G18:H18"/>
    <mergeCell ref="I18:J18"/>
    <mergeCell ref="B23:F23"/>
    <mergeCell ref="G23:H23"/>
    <mergeCell ref="I23:J23"/>
    <mergeCell ref="B24:F24"/>
    <mergeCell ref="G24:H24"/>
    <mergeCell ref="I24:J24"/>
    <mergeCell ref="B21:F21"/>
    <mergeCell ref="G21:H21"/>
    <mergeCell ref="I21:J21"/>
    <mergeCell ref="B22:F22"/>
    <mergeCell ref="G22:H22"/>
    <mergeCell ref="I22:J22"/>
    <mergeCell ref="B27:F27"/>
    <mergeCell ref="G27:H27"/>
    <mergeCell ref="I27:J27"/>
    <mergeCell ref="B28:F28"/>
    <mergeCell ref="G28:H28"/>
    <mergeCell ref="I28:J28"/>
    <mergeCell ref="B25:F25"/>
    <mergeCell ref="G25:H25"/>
    <mergeCell ref="I25:J25"/>
    <mergeCell ref="B26:F26"/>
    <mergeCell ref="G26:H26"/>
    <mergeCell ref="I26:J26"/>
    <mergeCell ref="B31:F31"/>
    <mergeCell ref="G31:H31"/>
    <mergeCell ref="I31:J31"/>
    <mergeCell ref="B32:F32"/>
    <mergeCell ref="G32:H32"/>
    <mergeCell ref="I32:J32"/>
    <mergeCell ref="B29:F29"/>
    <mergeCell ref="G29:H29"/>
    <mergeCell ref="I29:J29"/>
    <mergeCell ref="B30:F30"/>
    <mergeCell ref="G30:H30"/>
    <mergeCell ref="I30:J30"/>
    <mergeCell ref="B35:F35"/>
    <mergeCell ref="G35:H35"/>
    <mergeCell ref="I35:J35"/>
    <mergeCell ref="B36:F36"/>
    <mergeCell ref="G36:H36"/>
    <mergeCell ref="I36:J36"/>
    <mergeCell ref="B33:F33"/>
    <mergeCell ref="G33:H33"/>
    <mergeCell ref="I33:J33"/>
    <mergeCell ref="B34:F34"/>
    <mergeCell ref="G34:H34"/>
    <mergeCell ref="I34:J34"/>
    <mergeCell ref="B39:F39"/>
    <mergeCell ref="G39:H39"/>
    <mergeCell ref="I39:J39"/>
    <mergeCell ref="B40:F40"/>
    <mergeCell ref="G40:H40"/>
    <mergeCell ref="I40:J40"/>
    <mergeCell ref="B37:F37"/>
    <mergeCell ref="G37:H37"/>
    <mergeCell ref="I37:J37"/>
    <mergeCell ref="B38:F38"/>
    <mergeCell ref="G38:H38"/>
    <mergeCell ref="I38:J38"/>
    <mergeCell ref="B43:F43"/>
    <mergeCell ref="G43:H43"/>
    <mergeCell ref="I43:J43"/>
    <mergeCell ref="B44:F44"/>
    <mergeCell ref="G44:H44"/>
    <mergeCell ref="I44:J44"/>
    <mergeCell ref="B41:F41"/>
    <mergeCell ref="G41:H41"/>
    <mergeCell ref="I41:J41"/>
    <mergeCell ref="B42:F42"/>
    <mergeCell ref="G42:H42"/>
    <mergeCell ref="I42:J42"/>
    <mergeCell ref="B47:F47"/>
    <mergeCell ref="G47:H47"/>
    <mergeCell ref="I47:J47"/>
    <mergeCell ref="B48:F48"/>
    <mergeCell ref="G48:H48"/>
    <mergeCell ref="I48:J48"/>
    <mergeCell ref="B45:F45"/>
    <mergeCell ref="G45:H45"/>
    <mergeCell ref="I45:J45"/>
    <mergeCell ref="B46:F46"/>
    <mergeCell ref="G46:H46"/>
    <mergeCell ref="I46:J46"/>
    <mergeCell ref="B51:F51"/>
    <mergeCell ref="G51:H51"/>
    <mergeCell ref="I51:J51"/>
    <mergeCell ref="B52:F52"/>
    <mergeCell ref="G52:H52"/>
    <mergeCell ref="I52:J52"/>
    <mergeCell ref="B49:F49"/>
    <mergeCell ref="G49:H49"/>
    <mergeCell ref="I49:J49"/>
    <mergeCell ref="B50:F50"/>
    <mergeCell ref="G50:H50"/>
    <mergeCell ref="I50:J50"/>
    <mergeCell ref="B56:F56"/>
    <mergeCell ref="G56:H56"/>
    <mergeCell ref="I56:J56"/>
    <mergeCell ref="B53:F53"/>
    <mergeCell ref="G53:H53"/>
    <mergeCell ref="I53:J53"/>
    <mergeCell ref="B54:F54"/>
    <mergeCell ref="G54:H54"/>
    <mergeCell ref="I54:J54"/>
    <mergeCell ref="G64:H64"/>
    <mergeCell ref="B65:F65"/>
    <mergeCell ref="G65:H65"/>
    <mergeCell ref="B61:F61"/>
    <mergeCell ref="G61:H61"/>
    <mergeCell ref="I61:J61"/>
    <mergeCell ref="B62:F62"/>
    <mergeCell ref="A4:A5"/>
    <mergeCell ref="G62:H62"/>
    <mergeCell ref="B59:F59"/>
    <mergeCell ref="G59:H59"/>
    <mergeCell ref="I59:J59"/>
    <mergeCell ref="B60:F60"/>
    <mergeCell ref="G60:H60"/>
    <mergeCell ref="I60:J60"/>
    <mergeCell ref="B57:F57"/>
    <mergeCell ref="G57:H57"/>
    <mergeCell ref="I57:J57"/>
    <mergeCell ref="B58:F58"/>
    <mergeCell ref="G58:H58"/>
    <mergeCell ref="I58:J58"/>
    <mergeCell ref="B55:F55"/>
    <mergeCell ref="G55:H55"/>
    <mergeCell ref="I55:J55"/>
    <mergeCell ref="I70:J70"/>
    <mergeCell ref="R4:R5"/>
    <mergeCell ref="Q57:Q58"/>
    <mergeCell ref="Q51:Q55"/>
    <mergeCell ref="Q60:Q66"/>
    <mergeCell ref="B69:F69"/>
    <mergeCell ref="G69:H69"/>
    <mergeCell ref="B70:F70"/>
    <mergeCell ref="G70:H70"/>
    <mergeCell ref="I62:J62"/>
    <mergeCell ref="I63:J63"/>
    <mergeCell ref="I64:J64"/>
    <mergeCell ref="I65:J65"/>
    <mergeCell ref="I66:J66"/>
    <mergeCell ref="I67:J67"/>
    <mergeCell ref="B66:F66"/>
    <mergeCell ref="G66:H66"/>
    <mergeCell ref="B67:F67"/>
    <mergeCell ref="G67:H67"/>
    <mergeCell ref="B68:F68"/>
    <mergeCell ref="G68:H68"/>
    <mergeCell ref="B63:F63"/>
    <mergeCell ref="G63:H63"/>
    <mergeCell ref="B64:F64"/>
    <mergeCell ref="P51:P55"/>
    <mergeCell ref="P57:P58"/>
    <mergeCell ref="P60:P66"/>
    <mergeCell ref="S4:S5"/>
    <mergeCell ref="Q4:Q5"/>
    <mergeCell ref="P4:P5"/>
    <mergeCell ref="R50:S50"/>
    <mergeCell ref="I68:J68"/>
    <mergeCell ref="I69:J69"/>
  </mergeCell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5"/>
  <dimension ref="A1:BW1023"/>
  <sheetViews>
    <sheetView topLeftCell="U9" zoomScale="55" zoomScaleNormal="55" workbookViewId="0">
      <selection activeCell="AN188" sqref="AN188"/>
    </sheetView>
  </sheetViews>
  <sheetFormatPr defaultRowHeight="15" x14ac:dyDescent="0.25"/>
  <cols>
    <col min="4" max="4" width="10.7109375" customWidth="1"/>
    <col min="8" max="8" width="20.42578125" customWidth="1"/>
    <col min="9" max="9" width="21.42578125" customWidth="1"/>
    <col min="10" max="10" width="17" customWidth="1"/>
    <col min="25" max="25" width="14.7109375" customWidth="1"/>
    <col min="30" max="30" width="24.7109375" customWidth="1"/>
    <col min="32" max="32" width="10.5703125" customWidth="1"/>
    <col min="34" max="34" width="15" customWidth="1"/>
    <col min="35" max="35" width="14.140625" customWidth="1"/>
    <col min="36" max="36" width="11.5703125" customWidth="1"/>
    <col min="37" max="37" width="12.7109375" customWidth="1"/>
    <col min="40" max="40" width="14.28515625" customWidth="1"/>
    <col min="45" max="45" width="13.5703125" customWidth="1"/>
    <col min="46" max="46" width="22.42578125" customWidth="1"/>
  </cols>
  <sheetData>
    <row r="1" spans="1:75" x14ac:dyDescent="0.25">
      <c r="A1" t="s">
        <v>2930</v>
      </c>
      <c r="R1" t="s">
        <v>2930</v>
      </c>
      <c r="AA1" t="s">
        <v>2930</v>
      </c>
    </row>
    <row r="2" spans="1:75" x14ac:dyDescent="0.25">
      <c r="A2" t="s">
        <v>3000</v>
      </c>
      <c r="R2" t="s">
        <v>3023</v>
      </c>
      <c r="AA2" t="s">
        <v>3051</v>
      </c>
    </row>
    <row r="3" spans="1:75" x14ac:dyDescent="0.25">
      <c r="A3" t="s">
        <v>3001</v>
      </c>
      <c r="R3" t="s">
        <v>3024</v>
      </c>
      <c r="AA3" t="s">
        <v>3052</v>
      </c>
    </row>
    <row r="4" spans="1:75" x14ac:dyDescent="0.25">
      <c r="A4" t="s">
        <v>2930</v>
      </c>
      <c r="R4" t="s">
        <v>2930</v>
      </c>
      <c r="W4" s="296"/>
    </row>
    <row r="5" spans="1:75" x14ac:dyDescent="0.25">
      <c r="A5" t="s">
        <v>3013</v>
      </c>
      <c r="R5" t="s">
        <v>3028</v>
      </c>
      <c r="AG5" t="s">
        <v>3263</v>
      </c>
    </row>
    <row r="6" spans="1:75" x14ac:dyDescent="0.25">
      <c r="A6" t="s">
        <v>3014</v>
      </c>
      <c r="R6" t="s">
        <v>3029</v>
      </c>
      <c r="AG6" t="s">
        <v>3264</v>
      </c>
      <c r="AY6" s="3" t="s">
        <v>3313</v>
      </c>
      <c r="AZ6" s="3"/>
      <c r="BA6" s="3"/>
      <c r="BB6" s="3"/>
      <c r="BC6" s="3"/>
    </row>
    <row r="7" spans="1:75" x14ac:dyDescent="0.25">
      <c r="A7" s="466" t="s">
        <v>2833</v>
      </c>
      <c r="B7" s="466"/>
      <c r="C7" s="466"/>
      <c r="D7" s="466"/>
      <c r="E7" s="466"/>
      <c r="H7" s="466" t="s">
        <v>2788</v>
      </c>
      <c r="I7" s="466"/>
      <c r="J7" s="466"/>
      <c r="K7" s="466"/>
      <c r="L7" s="3"/>
      <c r="N7" s="466" t="s">
        <v>3027</v>
      </c>
      <c r="O7" s="466"/>
      <c r="P7" s="466"/>
      <c r="Q7" s="466"/>
      <c r="R7" s="3"/>
      <c r="T7" s="466" t="s">
        <v>3050</v>
      </c>
      <c r="U7" s="466"/>
      <c r="V7" s="466"/>
      <c r="W7" s="466"/>
      <c r="X7" s="466"/>
      <c r="Z7" s="466" t="s">
        <v>2781</v>
      </c>
      <c r="AA7" s="466"/>
      <c r="AB7" s="466"/>
      <c r="AC7" s="466"/>
      <c r="AD7" s="466"/>
      <c r="AF7" s="466" t="s">
        <v>3265</v>
      </c>
      <c r="AG7" s="466"/>
      <c r="AH7" s="466"/>
      <c r="AI7" s="466"/>
      <c r="AJ7" s="466"/>
      <c r="AY7" t="s">
        <v>3314</v>
      </c>
    </row>
    <row r="8" spans="1:75" x14ac:dyDescent="0.25">
      <c r="B8" s="283" t="s">
        <v>2490</v>
      </c>
      <c r="C8" s="284" t="s">
        <v>2494</v>
      </c>
      <c r="D8" s="284"/>
      <c r="E8" s="284"/>
      <c r="I8" s="283" t="s">
        <v>2490</v>
      </c>
      <c r="J8" s="284" t="s">
        <v>2494</v>
      </c>
      <c r="K8" s="284"/>
      <c r="L8" s="284"/>
      <c r="O8" s="283" t="s">
        <v>2490</v>
      </c>
      <c r="P8" s="284" t="s">
        <v>2494</v>
      </c>
      <c r="Q8" s="284"/>
      <c r="R8" s="284"/>
      <c r="U8" s="263" t="s">
        <v>2490</v>
      </c>
      <c r="V8" t="s">
        <v>3271</v>
      </c>
      <c r="AA8" s="283" t="s">
        <v>2490</v>
      </c>
      <c r="AB8" s="284" t="s">
        <v>2494</v>
      </c>
      <c r="AC8" s="284"/>
      <c r="AD8" s="284"/>
      <c r="AG8" s="272" t="s">
        <v>2490</v>
      </c>
      <c r="AY8" t="s">
        <v>3315</v>
      </c>
    </row>
    <row r="9" spans="1:75" x14ac:dyDescent="0.25">
      <c r="A9" s="288"/>
      <c r="B9" s="289" t="s">
        <v>640</v>
      </c>
      <c r="C9" s="288" t="s">
        <v>3005</v>
      </c>
      <c r="D9" s="288"/>
      <c r="E9" s="288"/>
      <c r="H9" s="289"/>
      <c r="I9" s="289">
        <v>43</v>
      </c>
      <c r="J9" s="288" t="s">
        <v>3015</v>
      </c>
      <c r="N9" s="289">
        <v>24</v>
      </c>
      <c r="O9" s="293">
        <v>18</v>
      </c>
      <c r="P9" s="288" t="s">
        <v>1032</v>
      </c>
      <c r="Q9" s="288"/>
      <c r="T9" s="289">
        <v>54</v>
      </c>
      <c r="U9" s="289">
        <v>36</v>
      </c>
      <c r="V9" t="s">
        <v>3272</v>
      </c>
      <c r="Z9" s="289">
        <v>58</v>
      </c>
      <c r="AA9" s="289" t="s">
        <v>2748</v>
      </c>
      <c r="AF9" s="288"/>
      <c r="AG9" s="304" t="s">
        <v>2210</v>
      </c>
      <c r="AY9" s="274" t="s">
        <v>649</v>
      </c>
      <c r="AZ9" s="274" t="s">
        <v>3324</v>
      </c>
      <c r="BA9" t="s">
        <v>3325</v>
      </c>
    </row>
    <row r="10" spans="1:75" x14ac:dyDescent="0.25">
      <c r="A10" s="289">
        <v>1</v>
      </c>
      <c r="B10" s="285">
        <v>81</v>
      </c>
      <c r="C10" s="286" t="s">
        <v>2479</v>
      </c>
      <c r="D10" s="286"/>
      <c r="E10" s="286"/>
      <c r="H10" s="289">
        <v>1</v>
      </c>
      <c r="I10" s="283">
        <v>81</v>
      </c>
      <c r="J10" s="284" t="s">
        <v>2479</v>
      </c>
      <c r="K10" s="284"/>
      <c r="N10" s="289">
        <v>1</v>
      </c>
      <c r="O10" s="262">
        <v>81</v>
      </c>
      <c r="P10" s="284" t="s">
        <v>2479</v>
      </c>
      <c r="Q10" s="284"/>
      <c r="R10" s="284"/>
      <c r="T10" s="289">
        <v>1</v>
      </c>
      <c r="U10" s="283">
        <v>81</v>
      </c>
      <c r="V10" s="284" t="s">
        <v>3032</v>
      </c>
      <c r="W10" s="284"/>
      <c r="X10" s="284"/>
      <c r="Z10" s="289">
        <v>1</v>
      </c>
      <c r="AA10" s="283">
        <v>81</v>
      </c>
      <c r="AB10" s="284" t="s">
        <v>2479</v>
      </c>
      <c r="AC10" s="284"/>
      <c r="AD10" s="284"/>
      <c r="AF10" s="289">
        <v>1</v>
      </c>
      <c r="AG10" s="272">
        <v>81</v>
      </c>
      <c r="AH10" s="284" t="s">
        <v>2460</v>
      </c>
      <c r="AI10" s="284"/>
      <c r="AY10" s="280" t="s">
        <v>3316</v>
      </c>
      <c r="AZ10" s="280" t="s">
        <v>3316</v>
      </c>
      <c r="BA10" t="s">
        <v>3318</v>
      </c>
      <c r="BR10" s="3" t="s">
        <v>2563</v>
      </c>
      <c r="BS10" s="3"/>
      <c r="BT10" s="3"/>
      <c r="BU10" s="3"/>
      <c r="BV10" s="3"/>
    </row>
    <row r="11" spans="1:75" x14ac:dyDescent="0.25">
      <c r="A11" s="289">
        <v>2</v>
      </c>
      <c r="B11" s="266" t="s">
        <v>2239</v>
      </c>
      <c r="C11" t="s">
        <v>1032</v>
      </c>
      <c r="H11" s="289">
        <v>2</v>
      </c>
      <c r="I11" s="266" t="s">
        <v>2239</v>
      </c>
      <c r="J11" t="s">
        <v>1032</v>
      </c>
      <c r="N11" s="289">
        <v>2</v>
      </c>
      <c r="O11" s="90" t="s">
        <v>2239</v>
      </c>
      <c r="P11" t="s">
        <v>1032</v>
      </c>
      <c r="T11" s="289">
        <v>2</v>
      </c>
      <c r="U11" s="266" t="s">
        <v>2239</v>
      </c>
      <c r="V11" t="s">
        <v>3026</v>
      </c>
      <c r="Z11" s="289">
        <v>2</v>
      </c>
      <c r="AA11" s="266" t="s">
        <v>2239</v>
      </c>
      <c r="AB11" t="s">
        <v>1032</v>
      </c>
      <c r="AF11" s="289">
        <v>2</v>
      </c>
      <c r="AG11" s="90" t="s">
        <v>2239</v>
      </c>
      <c r="AH11" t="s">
        <v>1032</v>
      </c>
      <c r="AY11" s="280" t="s">
        <v>3316</v>
      </c>
      <c r="AZ11" s="280" t="s">
        <v>3316</v>
      </c>
      <c r="BA11" t="s">
        <v>3319</v>
      </c>
      <c r="BR11" s="486" t="s">
        <v>1292</v>
      </c>
      <c r="BS11" s="486"/>
      <c r="BT11" s="486"/>
      <c r="BU11" s="486" t="s">
        <v>2354</v>
      </c>
      <c r="BV11" s="486"/>
      <c r="BW11" s="251" t="s">
        <v>2355</v>
      </c>
    </row>
    <row r="12" spans="1:75" x14ac:dyDescent="0.25">
      <c r="A12" s="289">
        <v>3</v>
      </c>
      <c r="B12" s="266" t="s">
        <v>2353</v>
      </c>
      <c r="C12" t="s">
        <v>2474</v>
      </c>
      <c r="H12" s="289">
        <v>3</v>
      </c>
      <c r="I12" s="266" t="s">
        <v>2353</v>
      </c>
      <c r="J12" t="s">
        <v>2474</v>
      </c>
      <c r="N12" s="289">
        <v>3</v>
      </c>
      <c r="O12" s="90" t="s">
        <v>2353</v>
      </c>
      <c r="P12" t="s">
        <v>2474</v>
      </c>
      <c r="T12" s="289">
        <v>3</v>
      </c>
      <c r="U12" s="266" t="s">
        <v>2353</v>
      </c>
      <c r="V12" t="s">
        <v>2474</v>
      </c>
      <c r="Z12" s="289">
        <v>3</v>
      </c>
      <c r="AA12" s="266" t="s">
        <v>2353</v>
      </c>
      <c r="AB12" t="s">
        <v>2474</v>
      </c>
      <c r="AF12" s="289">
        <v>3</v>
      </c>
      <c r="AG12" s="90" t="s">
        <v>2353</v>
      </c>
      <c r="AH12" t="s">
        <v>3266</v>
      </c>
      <c r="AY12" s="280" t="s">
        <v>3317</v>
      </c>
      <c r="AZ12" s="280" t="s">
        <v>3316</v>
      </c>
      <c r="BA12" t="s">
        <v>3320</v>
      </c>
      <c r="BR12" s="486" t="s">
        <v>2494</v>
      </c>
      <c r="BS12" s="486"/>
      <c r="BT12" s="486"/>
      <c r="BU12" s="486">
        <v>1</v>
      </c>
      <c r="BV12" s="486"/>
      <c r="BW12" s="264" t="s">
        <v>2564</v>
      </c>
    </row>
    <row r="13" spans="1:75" x14ac:dyDescent="0.25">
      <c r="A13" s="289">
        <v>4</v>
      </c>
      <c r="B13" s="263">
        <v>25</v>
      </c>
      <c r="C13" t="s">
        <v>3006</v>
      </c>
      <c r="E13" t="s">
        <v>2833</v>
      </c>
      <c r="H13" s="289">
        <v>4</v>
      </c>
      <c r="I13" s="263">
        <v>24</v>
      </c>
      <c r="J13" t="s">
        <v>3022</v>
      </c>
      <c r="N13" s="289">
        <v>4</v>
      </c>
      <c r="O13" s="262">
        <v>23</v>
      </c>
      <c r="P13" t="s">
        <v>3267</v>
      </c>
      <c r="R13" t="s">
        <v>2787</v>
      </c>
      <c r="T13" s="289">
        <v>4</v>
      </c>
      <c r="U13" s="263">
        <v>21</v>
      </c>
      <c r="V13" t="s">
        <v>3269</v>
      </c>
      <c r="X13" t="s">
        <v>2785</v>
      </c>
      <c r="Z13" s="289">
        <v>4</v>
      </c>
      <c r="AA13" s="263">
        <v>13</v>
      </c>
      <c r="AB13" t="s">
        <v>3269</v>
      </c>
      <c r="AD13" t="s">
        <v>2781</v>
      </c>
      <c r="AF13" s="289">
        <v>4</v>
      </c>
      <c r="AG13" s="272">
        <v>26</v>
      </c>
      <c r="AH13" t="s">
        <v>3267</v>
      </c>
      <c r="AJ13" t="s">
        <v>3265</v>
      </c>
      <c r="AY13" s="280" t="s">
        <v>3317</v>
      </c>
      <c r="AZ13" s="280" t="s">
        <v>3316</v>
      </c>
      <c r="BA13" t="s">
        <v>3321</v>
      </c>
    </row>
    <row r="14" spans="1:75" x14ac:dyDescent="0.25">
      <c r="A14" s="289">
        <v>5</v>
      </c>
      <c r="B14" s="266" t="s">
        <v>2241</v>
      </c>
      <c r="C14" t="s">
        <v>3007</v>
      </c>
      <c r="H14" s="289">
        <v>5</v>
      </c>
      <c r="I14" s="266" t="s">
        <v>2241</v>
      </c>
      <c r="J14" t="s">
        <v>3007</v>
      </c>
      <c r="N14" s="289">
        <v>5</v>
      </c>
      <c r="O14" s="90" t="s">
        <v>2860</v>
      </c>
      <c r="P14" t="s">
        <v>3007</v>
      </c>
      <c r="T14" s="289">
        <v>5</v>
      </c>
      <c r="U14" s="197">
        <v>81</v>
      </c>
      <c r="V14" s="196" t="s">
        <v>3007</v>
      </c>
      <c r="W14" s="196"/>
      <c r="X14" s="196" t="s">
        <v>3270</v>
      </c>
      <c r="Z14" s="289">
        <v>5</v>
      </c>
      <c r="AA14" s="266" t="s">
        <v>2353</v>
      </c>
      <c r="AB14" t="s">
        <v>3007</v>
      </c>
      <c r="AF14" s="289">
        <v>5</v>
      </c>
      <c r="AG14" s="90" t="s">
        <v>2353</v>
      </c>
      <c r="AH14" t="s">
        <v>3007</v>
      </c>
      <c r="AJ14" t="s">
        <v>3268</v>
      </c>
      <c r="AY14" s="280" t="s">
        <v>3316</v>
      </c>
      <c r="AZ14" s="274">
        <v>1</v>
      </c>
      <c r="BA14" t="s">
        <v>3322</v>
      </c>
      <c r="BR14" s="3" t="s">
        <v>2460</v>
      </c>
      <c r="BS14" s="3"/>
    </row>
    <row r="15" spans="1:75" x14ac:dyDescent="0.25">
      <c r="A15" s="289">
        <v>6</v>
      </c>
      <c r="B15" s="283">
        <v>82</v>
      </c>
      <c r="C15" s="284" t="s">
        <v>3008</v>
      </c>
      <c r="D15" s="284"/>
      <c r="E15" s="284"/>
      <c r="H15" s="289">
        <v>6</v>
      </c>
      <c r="I15" s="283">
        <v>82</v>
      </c>
      <c r="J15" s="284" t="s">
        <v>3008</v>
      </c>
      <c r="K15" s="284"/>
      <c r="N15" s="289">
        <v>6</v>
      </c>
      <c r="O15" s="262">
        <v>82</v>
      </c>
      <c r="P15" s="284" t="s">
        <v>3008</v>
      </c>
      <c r="Q15" s="284"/>
      <c r="R15" s="284"/>
      <c r="T15" s="289">
        <v>6</v>
      </c>
      <c r="U15" s="283">
        <v>82</v>
      </c>
      <c r="V15" s="284" t="s">
        <v>3033</v>
      </c>
      <c r="W15" s="284"/>
      <c r="X15" s="284"/>
      <c r="Z15" s="289">
        <v>6</v>
      </c>
      <c r="AA15" s="283">
        <v>82</v>
      </c>
      <c r="AB15" s="284" t="s">
        <v>3008</v>
      </c>
      <c r="AC15" s="284"/>
      <c r="AD15" s="284"/>
      <c r="AF15" s="289">
        <v>6</v>
      </c>
      <c r="AG15" s="272">
        <v>82</v>
      </c>
      <c r="AH15" s="284" t="s">
        <v>2863</v>
      </c>
      <c r="AI15" s="284"/>
      <c r="AY15" s="280" t="s">
        <v>3316</v>
      </c>
      <c r="AZ15" s="274">
        <v>1</v>
      </c>
      <c r="BA15" t="s">
        <v>3323</v>
      </c>
      <c r="BR15" s="264" t="s">
        <v>2449</v>
      </c>
      <c r="BS15" s="547" t="s">
        <v>2371</v>
      </c>
      <c r="BT15" s="548"/>
      <c r="BU15" s="549"/>
      <c r="BV15" s="228" t="s">
        <v>1032</v>
      </c>
    </row>
    <row r="16" spans="1:75" x14ac:dyDescent="0.25">
      <c r="A16" s="289">
        <v>7</v>
      </c>
      <c r="B16" s="266" t="s">
        <v>2352</v>
      </c>
      <c r="C16" t="s">
        <v>1032</v>
      </c>
      <c r="H16" s="289">
        <v>7</v>
      </c>
      <c r="I16" s="266" t="s">
        <v>2352</v>
      </c>
      <c r="J16" t="s">
        <v>1032</v>
      </c>
      <c r="N16" s="289">
        <v>7</v>
      </c>
      <c r="O16" s="90" t="s">
        <v>2352</v>
      </c>
      <c r="P16" t="s">
        <v>1032</v>
      </c>
      <c r="T16" s="289">
        <v>7</v>
      </c>
      <c r="U16" s="266" t="s">
        <v>2352</v>
      </c>
      <c r="V16" t="s">
        <v>3026</v>
      </c>
      <c r="Z16" s="289">
        <v>7</v>
      </c>
      <c r="AA16" s="266" t="s">
        <v>2352</v>
      </c>
      <c r="AB16" t="s">
        <v>1032</v>
      </c>
      <c r="AF16" s="289">
        <v>7</v>
      </c>
      <c r="AG16" s="90" t="s">
        <v>2352</v>
      </c>
      <c r="AH16" t="s">
        <v>1032</v>
      </c>
      <c r="AY16" s="280" t="s">
        <v>3317</v>
      </c>
      <c r="AZ16" s="274">
        <v>1</v>
      </c>
      <c r="BA16" t="s">
        <v>502</v>
      </c>
      <c r="BR16" s="264">
        <v>1</v>
      </c>
      <c r="BS16" s="547" t="s">
        <v>2461</v>
      </c>
      <c r="BT16" s="548"/>
      <c r="BU16" s="549"/>
      <c r="BV16" s="264">
        <v>1</v>
      </c>
    </row>
    <row r="17" spans="1:75" x14ac:dyDescent="0.25">
      <c r="A17" s="289">
        <v>8</v>
      </c>
      <c r="B17" s="197">
        <v>81</v>
      </c>
      <c r="C17" s="196" t="s">
        <v>2452</v>
      </c>
      <c r="E17" s="196"/>
      <c r="F17" t="s">
        <v>2495</v>
      </c>
      <c r="H17" s="289">
        <v>8</v>
      </c>
      <c r="I17" s="197">
        <v>81</v>
      </c>
      <c r="J17" s="196" t="s">
        <v>2452</v>
      </c>
      <c r="L17" t="s">
        <v>2495</v>
      </c>
      <c r="N17" s="289">
        <v>8</v>
      </c>
      <c r="O17" s="262">
        <v>81</v>
      </c>
      <c r="P17" s="196" t="s">
        <v>2452</v>
      </c>
      <c r="S17" t="s">
        <v>2495</v>
      </c>
      <c r="T17" s="289">
        <v>8</v>
      </c>
      <c r="U17" s="197">
        <v>81</v>
      </c>
      <c r="V17" s="196" t="s">
        <v>2452</v>
      </c>
      <c r="W17" s="196"/>
      <c r="X17" s="196"/>
      <c r="Y17" t="s">
        <v>2495</v>
      </c>
      <c r="Z17" s="289">
        <v>8</v>
      </c>
      <c r="AA17" s="197">
        <v>81</v>
      </c>
      <c r="AB17" s="196" t="s">
        <v>2452</v>
      </c>
      <c r="AC17" s="196"/>
      <c r="AD17" s="196"/>
      <c r="AE17" t="s">
        <v>2495</v>
      </c>
      <c r="AF17" s="289">
        <v>8</v>
      </c>
      <c r="AG17" s="272">
        <v>81</v>
      </c>
      <c r="AH17" t="s">
        <v>2452</v>
      </c>
      <c r="AJ17" t="s">
        <v>2495</v>
      </c>
      <c r="AY17" s="3" t="s">
        <v>3327</v>
      </c>
      <c r="AZ17" s="3"/>
      <c r="BA17" s="3"/>
      <c r="BB17" s="3"/>
      <c r="BC17" s="3"/>
      <c r="BR17" s="264">
        <v>2</v>
      </c>
      <c r="BS17" s="547" t="s">
        <v>2462</v>
      </c>
      <c r="BT17" s="548"/>
      <c r="BU17" s="549"/>
      <c r="BV17" s="264">
        <v>1</v>
      </c>
    </row>
    <row r="18" spans="1:75" x14ac:dyDescent="0.25">
      <c r="A18" s="289">
        <v>9</v>
      </c>
      <c r="B18" s="197">
        <v>82</v>
      </c>
      <c r="C18" t="s">
        <v>2453</v>
      </c>
      <c r="E18" s="196"/>
      <c r="F18" t="s">
        <v>1815</v>
      </c>
      <c r="H18" s="289">
        <v>9</v>
      </c>
      <c r="I18" s="197">
        <v>82</v>
      </c>
      <c r="J18" t="s">
        <v>2453</v>
      </c>
      <c r="L18" t="s">
        <v>1815</v>
      </c>
      <c r="N18" s="289">
        <v>9</v>
      </c>
      <c r="O18" s="262">
        <v>82</v>
      </c>
      <c r="P18" t="s">
        <v>2453</v>
      </c>
      <c r="S18" t="s">
        <v>1815</v>
      </c>
      <c r="T18" s="289">
        <v>9</v>
      </c>
      <c r="U18" s="266" t="s">
        <v>2352</v>
      </c>
      <c r="V18" t="s">
        <v>2453</v>
      </c>
      <c r="Y18" t="s">
        <v>3273</v>
      </c>
      <c r="Z18" s="289">
        <v>9</v>
      </c>
      <c r="AA18" s="197">
        <v>83</v>
      </c>
      <c r="AB18" t="s">
        <v>2453</v>
      </c>
      <c r="AC18" s="196"/>
      <c r="AD18" s="196"/>
      <c r="AE18" t="s">
        <v>3312</v>
      </c>
      <c r="AF18" s="289">
        <v>9</v>
      </c>
      <c r="AG18" s="272">
        <v>82</v>
      </c>
      <c r="AH18" t="s">
        <v>2453</v>
      </c>
      <c r="AJ18" t="s">
        <v>1815</v>
      </c>
      <c r="AY18" t="s">
        <v>3328</v>
      </c>
      <c r="BR18" s="264">
        <v>3</v>
      </c>
      <c r="BS18" s="547" t="s">
        <v>2463</v>
      </c>
      <c r="BT18" s="548"/>
      <c r="BU18" s="549"/>
      <c r="BV18" s="264">
        <v>1</v>
      </c>
    </row>
    <row r="19" spans="1:75" x14ac:dyDescent="0.25">
      <c r="A19" s="289">
        <v>10</v>
      </c>
      <c r="B19" s="197">
        <v>85</v>
      </c>
      <c r="C19" s="196" t="s">
        <v>2497</v>
      </c>
      <c r="D19" s="196"/>
      <c r="E19" s="196"/>
      <c r="H19" s="289">
        <v>10</v>
      </c>
      <c r="I19" s="292" t="s">
        <v>2491</v>
      </c>
      <c r="J19" s="284" t="s">
        <v>2497</v>
      </c>
      <c r="K19" s="284"/>
      <c r="N19" s="289">
        <v>10</v>
      </c>
      <c r="O19" s="90" t="s">
        <v>260</v>
      </c>
      <c r="P19" s="284" t="s">
        <v>3292</v>
      </c>
      <c r="Q19" s="284"/>
      <c r="R19" s="284"/>
      <c r="T19" s="289">
        <v>10</v>
      </c>
      <c r="U19" s="292" t="s">
        <v>260</v>
      </c>
      <c r="V19" s="284" t="s">
        <v>2698</v>
      </c>
      <c r="W19" s="284"/>
      <c r="X19" s="284"/>
      <c r="Z19" s="289">
        <v>10</v>
      </c>
      <c r="AA19" s="292" t="s">
        <v>2491</v>
      </c>
      <c r="AB19" s="284" t="s">
        <v>2497</v>
      </c>
      <c r="AC19" s="284"/>
      <c r="AD19" s="284"/>
      <c r="AG19" s="272">
        <v>90</v>
      </c>
      <c r="AY19" t="s">
        <v>3329</v>
      </c>
      <c r="BR19" s="264">
        <v>4</v>
      </c>
      <c r="BS19" s="547" t="s">
        <v>2464</v>
      </c>
      <c r="BT19" s="548"/>
      <c r="BU19" s="549"/>
      <c r="BV19" s="264">
        <v>1</v>
      </c>
    </row>
    <row r="20" spans="1:75" x14ac:dyDescent="0.25">
      <c r="A20" s="289">
        <v>11</v>
      </c>
      <c r="B20" s="90" t="s">
        <v>3002</v>
      </c>
      <c r="C20" s="282" t="s">
        <v>1032</v>
      </c>
      <c r="H20" s="289">
        <v>11</v>
      </c>
      <c r="I20" s="266" t="s">
        <v>638</v>
      </c>
      <c r="J20" t="s">
        <v>1032</v>
      </c>
      <c r="N20" s="289">
        <v>11</v>
      </c>
      <c r="O20" s="90" t="s">
        <v>2210</v>
      </c>
      <c r="P20" t="s">
        <v>1032</v>
      </c>
      <c r="T20" s="289">
        <v>11</v>
      </c>
      <c r="U20" s="263" t="s">
        <v>3030</v>
      </c>
      <c r="V20" s="282" t="s">
        <v>3048</v>
      </c>
      <c r="W20">
        <v>43</v>
      </c>
      <c r="Z20" s="289">
        <v>11</v>
      </c>
      <c r="AA20" s="263">
        <v>13</v>
      </c>
      <c r="AB20" s="196" t="s">
        <v>1032</v>
      </c>
      <c r="AG20" s="90" t="s">
        <v>2241</v>
      </c>
      <c r="AY20" t="s">
        <v>3358</v>
      </c>
      <c r="AZ20" s="274">
        <v>0</v>
      </c>
      <c r="BA20" s="274" t="s">
        <v>350</v>
      </c>
      <c r="BB20" t="s">
        <v>3359</v>
      </c>
      <c r="BR20" s="264">
        <v>5</v>
      </c>
      <c r="BS20" s="547" t="s">
        <v>2465</v>
      </c>
      <c r="BT20" s="548"/>
      <c r="BU20" s="549"/>
      <c r="BV20" s="264">
        <v>1</v>
      </c>
    </row>
    <row r="21" spans="1:75" ht="15" customHeight="1" x14ac:dyDescent="0.25">
      <c r="A21" s="289">
        <v>12</v>
      </c>
      <c r="B21" s="263">
        <v>41</v>
      </c>
      <c r="C21" s="281">
        <v>1</v>
      </c>
      <c r="D21" s="502" t="s">
        <v>3009</v>
      </c>
      <c r="H21" s="289">
        <v>12</v>
      </c>
      <c r="I21" s="263">
        <v>61</v>
      </c>
      <c r="J21" s="294">
        <v>1</v>
      </c>
      <c r="K21" s="502" t="s">
        <v>3010</v>
      </c>
      <c r="L21" s="502"/>
      <c r="N21" s="289">
        <v>12</v>
      </c>
      <c r="O21" s="90" t="s">
        <v>2860</v>
      </c>
      <c r="P21" s="302" t="s">
        <v>2867</v>
      </c>
      <c r="Q21" s="301"/>
      <c r="R21" s="29"/>
      <c r="T21" s="289">
        <v>12</v>
      </c>
      <c r="U21" s="297" t="s">
        <v>2860</v>
      </c>
      <c r="V21" s="196" t="s">
        <v>3398</v>
      </c>
      <c r="W21" s="196"/>
      <c r="X21" s="196"/>
      <c r="Z21" s="289">
        <v>12</v>
      </c>
      <c r="AA21" s="263">
        <v>55</v>
      </c>
      <c r="AB21" s="281">
        <v>1</v>
      </c>
      <c r="AC21" s="502" t="s">
        <v>3063</v>
      </c>
      <c r="AD21" s="502"/>
      <c r="BB21" t="s">
        <v>3330</v>
      </c>
    </row>
    <row r="22" spans="1:75" x14ac:dyDescent="0.25">
      <c r="A22" s="289">
        <v>13</v>
      </c>
      <c r="B22" s="263">
        <v>69</v>
      </c>
      <c r="C22" s="281">
        <v>2</v>
      </c>
      <c r="D22" s="502"/>
      <c r="H22" s="289">
        <v>13</v>
      </c>
      <c r="I22" s="263">
        <v>69</v>
      </c>
      <c r="J22" s="294">
        <v>2</v>
      </c>
      <c r="K22" s="502"/>
      <c r="L22" s="502"/>
      <c r="N22" s="289">
        <v>13</v>
      </c>
      <c r="O22" s="262">
        <v>57</v>
      </c>
      <c r="P22" s="281">
        <v>1</v>
      </c>
      <c r="Q22" s="502" t="s">
        <v>3296</v>
      </c>
      <c r="R22" s="502"/>
      <c r="T22" s="289">
        <v>13</v>
      </c>
      <c r="U22" s="263">
        <v>54</v>
      </c>
      <c r="V22" s="281">
        <v>1</v>
      </c>
      <c r="W22" s="502" t="s">
        <v>3049</v>
      </c>
      <c r="X22" s="502"/>
      <c r="Z22" s="289">
        <v>13</v>
      </c>
      <c r="AA22" s="263" t="s">
        <v>3053</v>
      </c>
      <c r="AB22" s="281">
        <v>2</v>
      </c>
      <c r="AC22" s="502"/>
      <c r="AD22" s="502"/>
      <c r="BB22" t="s">
        <v>3331</v>
      </c>
    </row>
    <row r="23" spans="1:75" x14ac:dyDescent="0.25">
      <c r="A23" s="289">
        <v>14</v>
      </c>
      <c r="B23" s="263">
        <v>72</v>
      </c>
      <c r="C23" s="281">
        <v>3</v>
      </c>
      <c r="D23" s="502"/>
      <c r="H23" s="289">
        <v>14</v>
      </c>
      <c r="I23" s="263">
        <v>72</v>
      </c>
      <c r="J23" s="294">
        <v>3</v>
      </c>
      <c r="K23" s="502"/>
      <c r="L23" s="502"/>
      <c r="N23" s="289">
        <v>14</v>
      </c>
      <c r="O23" s="262">
        <v>65</v>
      </c>
      <c r="P23" s="281">
        <v>2</v>
      </c>
      <c r="Q23" s="502"/>
      <c r="R23" s="502"/>
      <c r="T23" s="289">
        <v>14</v>
      </c>
      <c r="U23" s="263">
        <v>75</v>
      </c>
      <c r="V23" s="281">
        <v>2</v>
      </c>
      <c r="W23" s="502"/>
      <c r="X23" s="502"/>
      <c r="Z23" s="289">
        <v>14</v>
      </c>
      <c r="AA23" s="263">
        <v>75</v>
      </c>
      <c r="AB23" s="281">
        <v>3</v>
      </c>
      <c r="AC23" s="502"/>
      <c r="AD23" s="502"/>
      <c r="AZ23" s="272">
        <v>1</v>
      </c>
      <c r="BA23" s="272" t="s">
        <v>350</v>
      </c>
      <c r="BB23" t="s">
        <v>3360</v>
      </c>
      <c r="BR23" s="2" t="s">
        <v>2474</v>
      </c>
      <c r="BS23" s="2"/>
    </row>
    <row r="24" spans="1:75" x14ac:dyDescent="0.25">
      <c r="A24" s="289">
        <v>15</v>
      </c>
      <c r="B24" s="263">
        <v>74</v>
      </c>
      <c r="C24" s="281">
        <v>4</v>
      </c>
      <c r="D24" s="502"/>
      <c r="H24" s="289">
        <v>15</v>
      </c>
      <c r="I24" s="263">
        <v>74</v>
      </c>
      <c r="J24" s="294">
        <v>4</v>
      </c>
      <c r="K24" s="502"/>
      <c r="L24" s="502"/>
      <c r="N24" s="289">
        <v>15</v>
      </c>
      <c r="O24" s="262" t="s">
        <v>2858</v>
      </c>
      <c r="P24" s="281">
        <v>3</v>
      </c>
      <c r="Q24" s="502"/>
      <c r="R24" s="502"/>
      <c r="T24" s="289">
        <v>15</v>
      </c>
      <c r="U24" s="263" t="s">
        <v>2492</v>
      </c>
      <c r="V24" s="281">
        <v>3</v>
      </c>
      <c r="W24" s="502"/>
      <c r="X24" s="502"/>
      <c r="Z24" s="289">
        <v>15</v>
      </c>
      <c r="AA24" s="263" t="s">
        <v>2492</v>
      </c>
      <c r="AB24" s="281">
        <v>4</v>
      </c>
      <c r="AC24" s="502"/>
      <c r="AD24" s="502"/>
      <c r="BB24" t="s">
        <v>3332</v>
      </c>
      <c r="BR24" t="s">
        <v>2466</v>
      </c>
      <c r="BW24" t="s">
        <v>2572</v>
      </c>
    </row>
    <row r="25" spans="1:75" x14ac:dyDescent="0.25">
      <c r="A25" s="289">
        <v>16</v>
      </c>
      <c r="B25" s="263">
        <v>65</v>
      </c>
      <c r="C25" s="281">
        <v>5</v>
      </c>
      <c r="D25" s="502"/>
      <c r="H25" s="289">
        <v>16</v>
      </c>
      <c r="I25" s="263">
        <v>65</v>
      </c>
      <c r="J25" s="294">
        <v>5</v>
      </c>
      <c r="K25" s="502"/>
      <c r="L25" s="502"/>
      <c r="N25" s="289">
        <v>16</v>
      </c>
      <c r="O25" s="262">
        <v>61</v>
      </c>
      <c r="P25" s="281">
        <v>4</v>
      </c>
      <c r="Q25" s="502"/>
      <c r="R25" s="502"/>
      <c r="T25" s="289">
        <v>16</v>
      </c>
      <c r="U25" s="263">
        <v>61</v>
      </c>
      <c r="V25" s="281">
        <v>4</v>
      </c>
      <c r="W25" s="502"/>
      <c r="X25" s="502"/>
      <c r="Z25" s="289">
        <v>16</v>
      </c>
      <c r="AA25" s="263">
        <v>62</v>
      </c>
      <c r="AB25" s="281">
        <v>5</v>
      </c>
      <c r="AC25" s="502"/>
      <c r="AD25" s="502"/>
      <c r="BB25" t="s">
        <v>3333</v>
      </c>
      <c r="BR25" s="2" t="s">
        <v>2467</v>
      </c>
      <c r="BS25" s="2"/>
    </row>
    <row r="26" spans="1:75" x14ac:dyDescent="0.25">
      <c r="A26" s="289">
        <v>17</v>
      </c>
      <c r="B26" s="262" t="s">
        <v>2856</v>
      </c>
      <c r="C26" s="281">
        <v>6</v>
      </c>
      <c r="D26" s="502"/>
      <c r="H26" s="289">
        <v>17</v>
      </c>
      <c r="I26" s="263" t="s">
        <v>2856</v>
      </c>
      <c r="J26" s="294">
        <v>6</v>
      </c>
      <c r="K26" s="502"/>
      <c r="L26" s="502"/>
      <c r="N26" s="289">
        <v>17</v>
      </c>
      <c r="O26" s="262">
        <v>20</v>
      </c>
      <c r="P26" s="281">
        <v>5</v>
      </c>
      <c r="Q26" s="502"/>
      <c r="R26" s="502"/>
      <c r="T26" s="289">
        <v>17</v>
      </c>
      <c r="U26" s="263">
        <v>20</v>
      </c>
      <c r="V26" s="281">
        <v>5</v>
      </c>
      <c r="W26" s="502"/>
      <c r="X26" s="502"/>
      <c r="Z26" s="289">
        <v>17</v>
      </c>
      <c r="AA26" s="263">
        <v>65</v>
      </c>
      <c r="AB26" s="281">
        <v>6</v>
      </c>
      <c r="AC26" s="502"/>
      <c r="AD26" s="502"/>
      <c r="BR26" t="s">
        <v>2468</v>
      </c>
    </row>
    <row r="27" spans="1:75" x14ac:dyDescent="0.25">
      <c r="A27" s="289">
        <v>18</v>
      </c>
      <c r="B27" s="287" t="s">
        <v>3003</v>
      </c>
      <c r="C27" s="286" t="s">
        <v>2505</v>
      </c>
      <c r="D27" s="286"/>
      <c r="E27" s="286"/>
      <c r="H27" s="289">
        <v>18</v>
      </c>
      <c r="I27" s="263">
        <v>20</v>
      </c>
      <c r="J27" s="294">
        <v>7</v>
      </c>
      <c r="K27" s="502"/>
      <c r="L27" s="502"/>
      <c r="N27" s="289">
        <v>18</v>
      </c>
      <c r="O27" s="262">
        <v>50</v>
      </c>
      <c r="P27" s="281">
        <v>6</v>
      </c>
      <c r="Q27" s="502"/>
      <c r="R27" s="502"/>
      <c r="T27" s="289">
        <v>18</v>
      </c>
      <c r="U27" s="263">
        <v>31</v>
      </c>
      <c r="V27" s="281">
        <v>6</v>
      </c>
      <c r="W27" s="502"/>
      <c r="X27" s="502"/>
      <c r="Z27" s="289">
        <v>18</v>
      </c>
      <c r="AA27" s="263">
        <v>20</v>
      </c>
      <c r="AB27" s="281">
        <v>7</v>
      </c>
      <c r="AC27" s="502"/>
      <c r="AD27" s="502"/>
      <c r="BR27" t="s">
        <v>2469</v>
      </c>
    </row>
    <row r="28" spans="1:75" x14ac:dyDescent="0.25">
      <c r="A28" s="289">
        <v>19</v>
      </c>
      <c r="B28" s="263">
        <v>10</v>
      </c>
      <c r="C28" s="290" t="s">
        <v>1032</v>
      </c>
      <c r="H28" s="289">
        <v>19</v>
      </c>
      <c r="I28" s="263">
        <v>73</v>
      </c>
      <c r="J28" s="294">
        <v>8</v>
      </c>
      <c r="K28" s="502"/>
      <c r="L28" s="502"/>
      <c r="N28" s="289">
        <v>19</v>
      </c>
      <c r="O28" s="262">
        <v>49</v>
      </c>
      <c r="P28" s="281">
        <v>7</v>
      </c>
      <c r="Q28" s="502"/>
      <c r="R28" s="502"/>
      <c r="T28" s="289">
        <v>19</v>
      </c>
      <c r="U28" s="263">
        <v>32</v>
      </c>
      <c r="V28" s="281">
        <v>7</v>
      </c>
      <c r="W28" s="502"/>
      <c r="X28" s="502"/>
      <c r="Z28" s="289">
        <v>19</v>
      </c>
      <c r="AA28" s="263">
        <v>75</v>
      </c>
      <c r="AB28" s="281">
        <v>8</v>
      </c>
      <c r="AC28" s="502"/>
      <c r="AD28" s="502"/>
      <c r="AY28" s="3" t="s">
        <v>3334</v>
      </c>
      <c r="AZ28" s="3"/>
      <c r="BA28" s="3"/>
      <c r="BB28" s="3"/>
      <c r="BC28" s="3"/>
      <c r="BR28" t="s">
        <v>2244</v>
      </c>
    </row>
    <row r="29" spans="1:75" x14ac:dyDescent="0.25">
      <c r="A29" s="289">
        <v>20</v>
      </c>
      <c r="B29" s="90" t="s">
        <v>2353</v>
      </c>
      <c r="C29" s="196" t="s">
        <v>2541</v>
      </c>
      <c r="H29" s="289">
        <v>20</v>
      </c>
      <c r="I29" s="263">
        <v>65</v>
      </c>
      <c r="J29" s="294">
        <v>9</v>
      </c>
      <c r="K29" s="502"/>
      <c r="L29" s="502"/>
      <c r="N29" s="289">
        <v>20</v>
      </c>
      <c r="O29" s="262" t="s">
        <v>3025</v>
      </c>
      <c r="P29" s="281">
        <v>8</v>
      </c>
      <c r="Q29" s="502"/>
      <c r="R29" s="502"/>
      <c r="T29" s="289">
        <v>20</v>
      </c>
      <c r="U29" s="263">
        <v>31</v>
      </c>
      <c r="V29" s="281">
        <v>8</v>
      </c>
      <c r="W29" s="502"/>
      <c r="X29" s="502"/>
      <c r="Z29" s="289">
        <v>20</v>
      </c>
      <c r="AA29" s="263" t="s">
        <v>2493</v>
      </c>
      <c r="AB29" s="281">
        <v>9</v>
      </c>
      <c r="AC29" s="502"/>
      <c r="AD29" s="502"/>
      <c r="AY29" t="s">
        <v>3335</v>
      </c>
      <c r="BR29" t="s">
        <v>2470</v>
      </c>
    </row>
    <row r="30" spans="1:75" x14ac:dyDescent="0.25">
      <c r="A30" s="289">
        <v>21</v>
      </c>
      <c r="B30" s="262">
        <v>61</v>
      </c>
      <c r="C30" s="291">
        <v>1</v>
      </c>
      <c r="D30" s="472" t="s">
        <v>3010</v>
      </c>
      <c r="E30" s="472"/>
      <c r="H30" s="289">
        <v>21</v>
      </c>
      <c r="I30" s="263">
        <v>72</v>
      </c>
      <c r="J30" s="294">
        <v>10</v>
      </c>
      <c r="K30" s="502"/>
      <c r="L30" s="502"/>
      <c r="N30" s="289">
        <v>21</v>
      </c>
      <c r="O30" s="262">
        <v>11</v>
      </c>
      <c r="P30" s="302" t="s">
        <v>3295</v>
      </c>
      <c r="Q30" s="29"/>
      <c r="R30" s="29"/>
      <c r="T30" s="289">
        <v>21</v>
      </c>
      <c r="U30" s="263">
        <v>32</v>
      </c>
      <c r="V30" s="281">
        <v>9</v>
      </c>
      <c r="W30" s="502"/>
      <c r="X30" s="502"/>
      <c r="Z30" s="289">
        <v>21</v>
      </c>
      <c r="AA30" s="263">
        <v>61</v>
      </c>
      <c r="AB30" s="281">
        <v>10</v>
      </c>
      <c r="AC30" s="502"/>
      <c r="AD30" s="502"/>
      <c r="AY30" t="s">
        <v>3315</v>
      </c>
      <c r="BR30" t="s">
        <v>2471</v>
      </c>
    </row>
    <row r="31" spans="1:75" x14ac:dyDescent="0.25">
      <c r="A31" s="289">
        <v>22</v>
      </c>
      <c r="B31" s="262">
        <v>69</v>
      </c>
      <c r="C31" s="291">
        <v>2</v>
      </c>
      <c r="D31" s="472"/>
      <c r="E31" s="472"/>
      <c r="H31" s="289">
        <v>22</v>
      </c>
      <c r="I31" s="263">
        <v>76</v>
      </c>
      <c r="J31" s="294">
        <v>11</v>
      </c>
      <c r="K31" s="502"/>
      <c r="L31" s="502"/>
      <c r="N31" s="289">
        <v>22</v>
      </c>
      <c r="O31" s="90" t="s">
        <v>2352</v>
      </c>
      <c r="P31" s="197"/>
      <c r="Q31" s="29"/>
      <c r="R31" s="29"/>
      <c r="T31" s="289">
        <v>22</v>
      </c>
      <c r="U31" s="263">
        <v>31</v>
      </c>
      <c r="V31" s="281">
        <v>10</v>
      </c>
      <c r="W31" s="502"/>
      <c r="X31" s="502"/>
      <c r="Z31" s="289">
        <v>22</v>
      </c>
      <c r="AA31" s="263">
        <v>74</v>
      </c>
      <c r="AB31" s="281">
        <v>11</v>
      </c>
      <c r="AC31" s="502"/>
      <c r="AD31" s="502"/>
      <c r="AY31" s="274" t="s">
        <v>3361</v>
      </c>
      <c r="AZ31" s="274" t="s">
        <v>3362</v>
      </c>
      <c r="BR31" s="2" t="s">
        <v>2472</v>
      </c>
      <c r="BS31" s="2"/>
      <c r="BT31" s="2"/>
    </row>
    <row r="32" spans="1:75" x14ac:dyDescent="0.25">
      <c r="A32" s="289">
        <v>23</v>
      </c>
      <c r="B32" s="262">
        <v>72</v>
      </c>
      <c r="C32" s="291">
        <v>3</v>
      </c>
      <c r="D32" s="472"/>
      <c r="E32" s="472"/>
      <c r="H32" s="289">
        <v>23</v>
      </c>
      <c r="I32" s="263">
        <v>69</v>
      </c>
      <c r="J32" s="294">
        <v>12</v>
      </c>
      <c r="K32" s="502"/>
      <c r="L32" s="502"/>
      <c r="N32" s="289">
        <v>23</v>
      </c>
      <c r="O32" s="90" t="s">
        <v>2860</v>
      </c>
      <c r="P32" s="274">
        <v>17</v>
      </c>
      <c r="Q32" t="s">
        <v>3298</v>
      </c>
      <c r="T32" s="289">
        <v>23</v>
      </c>
      <c r="U32" s="263">
        <v>20</v>
      </c>
      <c r="V32" s="281">
        <v>11</v>
      </c>
      <c r="W32" s="502"/>
      <c r="X32" s="502"/>
      <c r="Z32" s="289">
        <v>23</v>
      </c>
      <c r="AA32" s="263">
        <v>75</v>
      </c>
      <c r="AB32" s="281">
        <v>12</v>
      </c>
      <c r="AC32" s="502"/>
      <c r="AD32" s="502"/>
      <c r="AY32" s="274">
        <v>0</v>
      </c>
      <c r="AZ32" s="274">
        <v>0</v>
      </c>
      <c r="BA32" t="s">
        <v>3363</v>
      </c>
      <c r="BR32" t="s">
        <v>2473</v>
      </c>
    </row>
    <row r="33" spans="1:74" x14ac:dyDescent="0.25">
      <c r="A33" s="289">
        <v>24</v>
      </c>
      <c r="B33" s="262">
        <v>74</v>
      </c>
      <c r="C33" s="291">
        <v>4</v>
      </c>
      <c r="D33" s="472"/>
      <c r="E33" s="472"/>
      <c r="H33" s="289">
        <v>24</v>
      </c>
      <c r="I33" s="263">
        <v>63</v>
      </c>
      <c r="J33" s="294">
        <v>13</v>
      </c>
      <c r="K33" s="502"/>
      <c r="L33" s="502"/>
      <c r="N33" s="289">
        <v>24</v>
      </c>
      <c r="O33" s="90" t="s">
        <v>2491</v>
      </c>
      <c r="P33" s="274" t="s">
        <v>3297</v>
      </c>
      <c r="Q33" t="s">
        <v>3294</v>
      </c>
      <c r="T33" s="289">
        <v>24</v>
      </c>
      <c r="U33" s="263" t="s">
        <v>2859</v>
      </c>
      <c r="V33" s="281">
        <v>12</v>
      </c>
      <c r="W33" s="502"/>
      <c r="X33" s="502"/>
      <c r="Z33" s="289">
        <v>24</v>
      </c>
      <c r="AA33" s="263" t="s">
        <v>2492</v>
      </c>
      <c r="AB33" s="281">
        <v>13</v>
      </c>
      <c r="AC33" s="502"/>
      <c r="AD33" s="502"/>
      <c r="AF33" s="82" t="s">
        <v>3437</v>
      </c>
      <c r="AY33" s="274">
        <v>1</v>
      </c>
      <c r="AZ33" s="274">
        <v>0</v>
      </c>
      <c r="BA33" t="s">
        <v>3364</v>
      </c>
    </row>
    <row r="34" spans="1:74" x14ac:dyDescent="0.25">
      <c r="A34" s="289">
        <v>25</v>
      </c>
      <c r="B34" s="262">
        <v>65</v>
      </c>
      <c r="C34" s="291">
        <v>5</v>
      </c>
      <c r="D34" s="472"/>
      <c r="E34" s="472"/>
      <c r="H34" s="289">
        <v>25</v>
      </c>
      <c r="I34" s="263">
        <v>65</v>
      </c>
      <c r="J34" s="294">
        <v>14</v>
      </c>
      <c r="K34" s="502"/>
      <c r="L34" s="502"/>
      <c r="O34" s="262">
        <v>90</v>
      </c>
      <c r="T34" s="289">
        <v>25</v>
      </c>
      <c r="U34" s="263">
        <v>73</v>
      </c>
      <c r="V34" s="281">
        <v>13</v>
      </c>
      <c r="W34" s="502"/>
      <c r="X34" s="502"/>
      <c r="Z34" s="289">
        <v>25</v>
      </c>
      <c r="AA34" s="263">
        <v>77</v>
      </c>
      <c r="AB34" s="281">
        <v>14</v>
      </c>
      <c r="AC34" s="502"/>
      <c r="AD34" s="502"/>
      <c r="AF34" t="s">
        <v>3307</v>
      </c>
      <c r="AY34" s="274">
        <v>0</v>
      </c>
      <c r="AZ34" s="274">
        <v>1</v>
      </c>
      <c r="BA34" t="s">
        <v>3365</v>
      </c>
      <c r="BS34" t="s">
        <v>2454</v>
      </c>
    </row>
    <row r="35" spans="1:74" x14ac:dyDescent="0.25">
      <c r="A35" s="289">
        <v>26</v>
      </c>
      <c r="B35" s="262" t="s">
        <v>2856</v>
      </c>
      <c r="C35" s="291">
        <v>6</v>
      </c>
      <c r="D35" s="472"/>
      <c r="E35" s="472"/>
      <c r="H35" s="289">
        <v>26</v>
      </c>
      <c r="I35" s="263">
        <v>73</v>
      </c>
      <c r="J35" s="294">
        <v>15</v>
      </c>
      <c r="K35" s="502"/>
      <c r="L35" s="502"/>
      <c r="O35" s="90" t="s">
        <v>2241</v>
      </c>
      <c r="T35" s="289">
        <v>26</v>
      </c>
      <c r="U35" s="263">
        <v>68</v>
      </c>
      <c r="V35" s="281">
        <v>14</v>
      </c>
      <c r="W35" s="502"/>
      <c r="X35" s="502"/>
      <c r="Z35" s="289">
        <v>26</v>
      </c>
      <c r="AA35" s="263">
        <v>61</v>
      </c>
      <c r="AB35" s="281">
        <v>15</v>
      </c>
      <c r="AC35" s="502"/>
      <c r="AD35" s="502"/>
      <c r="AF35" t="s">
        <v>3310</v>
      </c>
      <c r="AG35" s="274" t="s">
        <v>350</v>
      </c>
      <c r="AH35" s="274">
        <v>0</v>
      </c>
      <c r="AI35" t="s">
        <v>3308</v>
      </c>
      <c r="AY35" s="274">
        <v>1</v>
      </c>
      <c r="AZ35" s="274">
        <v>1</v>
      </c>
      <c r="BA35" t="s">
        <v>3366</v>
      </c>
      <c r="BS35" s="82" t="s">
        <v>2476</v>
      </c>
    </row>
    <row r="36" spans="1:74" x14ac:dyDescent="0.25">
      <c r="A36" s="289">
        <v>27</v>
      </c>
      <c r="B36" s="262">
        <v>20</v>
      </c>
      <c r="C36" s="291">
        <v>7</v>
      </c>
      <c r="D36" s="472"/>
      <c r="E36" s="472"/>
      <c r="H36" s="289">
        <v>27</v>
      </c>
      <c r="I36" s="292" t="s">
        <v>638</v>
      </c>
      <c r="J36" s="284" t="s">
        <v>2505</v>
      </c>
      <c r="K36" s="284"/>
      <c r="T36" s="289">
        <v>27</v>
      </c>
      <c r="U36" s="263">
        <v>73</v>
      </c>
      <c r="V36" s="281">
        <v>15</v>
      </c>
      <c r="W36" s="502"/>
      <c r="X36" s="502"/>
      <c r="Z36" s="289">
        <v>27</v>
      </c>
      <c r="AA36" s="263">
        <v>20</v>
      </c>
      <c r="AB36" s="281">
        <v>16</v>
      </c>
      <c r="AC36" s="502"/>
      <c r="AD36" s="502"/>
      <c r="AG36" s="274" t="s">
        <v>350</v>
      </c>
      <c r="AH36" s="274">
        <v>1</v>
      </c>
      <c r="AI36" t="s">
        <v>3309</v>
      </c>
      <c r="AY36" t="s">
        <v>3367</v>
      </c>
      <c r="BS36" t="s">
        <v>2455</v>
      </c>
    </row>
    <row r="37" spans="1:74" x14ac:dyDescent="0.25">
      <c r="A37" s="289">
        <v>28</v>
      </c>
      <c r="B37" s="262">
        <v>73</v>
      </c>
      <c r="C37" s="291">
        <v>8</v>
      </c>
      <c r="D37" s="472"/>
      <c r="E37" s="472"/>
      <c r="H37" s="289">
        <v>28</v>
      </c>
      <c r="I37" s="266" t="s">
        <v>2491</v>
      </c>
      <c r="J37" t="s">
        <v>1032</v>
      </c>
      <c r="M37" s="82" t="s">
        <v>2860</v>
      </c>
      <c r="N37" s="274" t="s">
        <v>350</v>
      </c>
      <c r="O37" s="278" t="s">
        <v>3274</v>
      </c>
      <c r="T37" s="289">
        <v>28</v>
      </c>
      <c r="U37" s="263">
        <v>20</v>
      </c>
      <c r="V37" s="281">
        <v>16</v>
      </c>
      <c r="W37" s="502"/>
      <c r="X37" s="502"/>
      <c r="Z37" s="289">
        <v>28</v>
      </c>
      <c r="AA37" s="263" t="s">
        <v>2857</v>
      </c>
      <c r="AB37" s="281">
        <v>17</v>
      </c>
      <c r="AC37" s="502"/>
      <c r="AD37" s="502"/>
      <c r="AF37" t="s">
        <v>3311</v>
      </c>
      <c r="AG37" s="274" t="s">
        <v>350</v>
      </c>
      <c r="AH37" s="274">
        <v>0</v>
      </c>
      <c r="AI37" t="s">
        <v>472</v>
      </c>
      <c r="BS37" t="s">
        <v>2456</v>
      </c>
    </row>
    <row r="38" spans="1:74" x14ac:dyDescent="0.25">
      <c r="A38" s="289">
        <v>29</v>
      </c>
      <c r="B38" s="262">
        <v>65</v>
      </c>
      <c r="C38" s="291">
        <v>9</v>
      </c>
      <c r="D38" s="472"/>
      <c r="E38" s="472"/>
      <c r="H38" s="289">
        <v>29</v>
      </c>
      <c r="I38" s="266" t="s">
        <v>2353</v>
      </c>
      <c r="J38" t="s">
        <v>3017</v>
      </c>
      <c r="M38" t="s">
        <v>3291</v>
      </c>
      <c r="T38" s="289">
        <v>29</v>
      </c>
      <c r="U38" s="263" t="s">
        <v>3031</v>
      </c>
      <c r="V38" s="281">
        <v>17</v>
      </c>
      <c r="W38" s="502"/>
      <c r="X38" s="502"/>
      <c r="Z38" s="289">
        <v>29</v>
      </c>
      <c r="AA38" s="263" t="s">
        <v>2857</v>
      </c>
      <c r="AB38" s="281">
        <v>18</v>
      </c>
      <c r="AC38" s="502"/>
      <c r="AD38" s="502"/>
      <c r="BS38" t="s">
        <v>2457</v>
      </c>
    </row>
    <row r="39" spans="1:74" x14ac:dyDescent="0.25">
      <c r="A39" s="289">
        <v>30</v>
      </c>
      <c r="B39" s="262">
        <v>72</v>
      </c>
      <c r="C39" s="291">
        <v>10</v>
      </c>
      <c r="D39" s="472"/>
      <c r="E39" s="472"/>
      <c r="H39" s="289">
        <v>30</v>
      </c>
      <c r="I39" s="263" t="s">
        <v>3016</v>
      </c>
      <c r="J39" s="291">
        <v>1</v>
      </c>
      <c r="K39" s="472" t="s">
        <v>3018</v>
      </c>
      <c r="L39" s="472"/>
      <c r="T39" s="289">
        <v>30</v>
      </c>
      <c r="U39" s="263">
        <v>61</v>
      </c>
      <c r="V39" s="281">
        <v>18</v>
      </c>
      <c r="W39" s="502"/>
      <c r="X39" s="502"/>
      <c r="Z39" s="289">
        <v>30</v>
      </c>
      <c r="AA39" s="263" t="s">
        <v>2857</v>
      </c>
      <c r="AB39" s="281">
        <v>19</v>
      </c>
      <c r="AC39" s="502"/>
      <c r="AD39" s="502"/>
      <c r="AY39" s="3" t="s">
        <v>3336</v>
      </c>
      <c r="AZ39" s="3"/>
      <c r="BA39" s="3"/>
      <c r="BB39" s="3"/>
      <c r="BC39" s="3"/>
      <c r="BS39" t="s">
        <v>2458</v>
      </c>
    </row>
    <row r="40" spans="1:74" x14ac:dyDescent="0.25">
      <c r="A40" s="289">
        <v>31</v>
      </c>
      <c r="B40" s="262">
        <v>76</v>
      </c>
      <c r="C40" s="291">
        <v>11</v>
      </c>
      <c r="D40" s="472"/>
      <c r="E40" s="472"/>
      <c r="H40" s="289">
        <v>31</v>
      </c>
      <c r="I40" s="263">
        <v>45</v>
      </c>
      <c r="J40" s="291">
        <v>2</v>
      </c>
      <c r="K40" s="472"/>
      <c r="L40" s="472"/>
      <c r="M40" s="36" t="s">
        <v>3276</v>
      </c>
      <c r="N40" s="252">
        <v>0</v>
      </c>
      <c r="O40" s="252" t="s">
        <v>350</v>
      </c>
      <c r="P40" s="558" t="s">
        <v>3280</v>
      </c>
      <c r="Q40" s="558"/>
      <c r="R40" s="558"/>
      <c r="S40" s="558"/>
      <c r="T40" s="289">
        <v>31</v>
      </c>
      <c r="U40" s="263">
        <v>20</v>
      </c>
      <c r="V40" s="281">
        <v>19</v>
      </c>
      <c r="W40" s="502"/>
      <c r="X40" s="502"/>
      <c r="Z40" s="289">
        <v>31</v>
      </c>
      <c r="AA40" s="292" t="s">
        <v>3002</v>
      </c>
      <c r="AB40" s="284" t="s">
        <v>2692</v>
      </c>
      <c r="AC40" s="284"/>
      <c r="AD40" s="284"/>
      <c r="AY40" t="s">
        <v>3370</v>
      </c>
      <c r="BS40" t="s">
        <v>2459</v>
      </c>
    </row>
    <row r="41" spans="1:74" x14ac:dyDescent="0.25">
      <c r="A41" s="289">
        <v>32</v>
      </c>
      <c r="B41" s="262">
        <v>69</v>
      </c>
      <c r="C41" s="291">
        <v>12</v>
      </c>
      <c r="D41" s="472"/>
      <c r="E41" s="472"/>
      <c r="H41" s="289">
        <v>32</v>
      </c>
      <c r="I41" s="263">
        <v>32</v>
      </c>
      <c r="J41" s="291">
        <v>3</v>
      </c>
      <c r="K41" s="472"/>
      <c r="L41" s="472"/>
      <c r="M41" s="36"/>
      <c r="N41" s="252">
        <v>1</v>
      </c>
      <c r="O41" s="252" t="s">
        <v>350</v>
      </c>
      <c r="P41" s="558" t="s">
        <v>3275</v>
      </c>
      <c r="Q41" s="558"/>
      <c r="R41" s="558"/>
      <c r="S41" s="558"/>
      <c r="T41" s="289">
        <v>32</v>
      </c>
      <c r="U41" s="263" t="s">
        <v>3016</v>
      </c>
      <c r="V41" s="281">
        <v>20</v>
      </c>
      <c r="W41" s="502"/>
      <c r="X41" s="502"/>
      <c r="Z41" s="289">
        <v>32</v>
      </c>
      <c r="AA41" s="266" t="s">
        <v>2213</v>
      </c>
      <c r="AB41" t="s">
        <v>1032</v>
      </c>
    </row>
    <row r="42" spans="1:74" x14ac:dyDescent="0.25">
      <c r="A42" s="289">
        <v>33</v>
      </c>
      <c r="B42" s="262">
        <v>63</v>
      </c>
      <c r="C42" s="291">
        <v>13</v>
      </c>
      <c r="D42" s="472"/>
      <c r="E42" s="472"/>
      <c r="H42" s="289">
        <v>33</v>
      </c>
      <c r="I42" s="263">
        <v>55</v>
      </c>
      <c r="J42" s="291">
        <v>4</v>
      </c>
      <c r="K42" s="472"/>
      <c r="L42" s="472"/>
      <c r="M42" s="36" t="s">
        <v>3277</v>
      </c>
      <c r="N42" s="303">
        <v>0</v>
      </c>
      <c r="O42" s="303" t="s">
        <v>350</v>
      </c>
      <c r="P42" s="558" t="s">
        <v>3279</v>
      </c>
      <c r="Q42" s="558"/>
      <c r="R42" s="558"/>
      <c r="S42" s="558"/>
      <c r="T42" s="289">
        <v>33</v>
      </c>
      <c r="U42" s="263">
        <v>65</v>
      </c>
      <c r="V42" s="281">
        <v>21</v>
      </c>
      <c r="W42" s="502"/>
      <c r="X42" s="502"/>
      <c r="Z42" s="289">
        <v>33</v>
      </c>
      <c r="AA42" s="263">
        <v>91</v>
      </c>
      <c r="AB42" t="s">
        <v>3061</v>
      </c>
      <c r="AY42" t="s">
        <v>3369</v>
      </c>
      <c r="AZ42" s="274">
        <v>0</v>
      </c>
      <c r="BA42" s="274" t="s">
        <v>350</v>
      </c>
      <c r="BB42" t="s">
        <v>3368</v>
      </c>
      <c r="BR42" t="s">
        <v>2379</v>
      </c>
    </row>
    <row r="43" spans="1:74" x14ac:dyDescent="0.25">
      <c r="A43" s="289">
        <v>34</v>
      </c>
      <c r="B43" s="262">
        <v>65</v>
      </c>
      <c r="C43" s="291">
        <v>14</v>
      </c>
      <c r="D43" s="472"/>
      <c r="E43" s="472"/>
      <c r="H43" s="289">
        <v>34</v>
      </c>
      <c r="I43" s="292" t="s">
        <v>638</v>
      </c>
      <c r="J43" s="283" t="s">
        <v>2505</v>
      </c>
      <c r="K43" s="295"/>
      <c r="L43" s="187"/>
      <c r="M43" s="36"/>
      <c r="N43" s="303">
        <v>1</v>
      </c>
      <c r="O43" s="303" t="s">
        <v>350</v>
      </c>
      <c r="P43" s="558" t="s">
        <v>3278</v>
      </c>
      <c r="Q43" s="558"/>
      <c r="R43" s="558"/>
      <c r="S43" s="558"/>
      <c r="T43" s="289">
        <v>34</v>
      </c>
      <c r="U43" s="263">
        <v>32</v>
      </c>
      <c r="V43" s="281">
        <v>22</v>
      </c>
      <c r="W43" s="502"/>
      <c r="X43" s="502"/>
      <c r="Z43" s="289">
        <v>34</v>
      </c>
      <c r="AA43" s="263">
        <v>52</v>
      </c>
      <c r="AB43" s="291">
        <v>1</v>
      </c>
      <c r="AC43" s="502" t="s">
        <v>3434</v>
      </c>
      <c r="AD43" s="502"/>
      <c r="AE43" s="274">
        <v>25</v>
      </c>
      <c r="AZ43" s="274">
        <v>1</v>
      </c>
      <c r="BA43" s="274" t="s">
        <v>350</v>
      </c>
      <c r="BB43" t="s">
        <v>3371</v>
      </c>
      <c r="BR43" s="264" t="s">
        <v>2449</v>
      </c>
      <c r="BS43" s="486" t="s">
        <v>2371</v>
      </c>
      <c r="BT43" s="486"/>
      <c r="BU43" s="486"/>
      <c r="BV43" s="264" t="s">
        <v>1032</v>
      </c>
    </row>
    <row r="44" spans="1:74" ht="15" customHeight="1" x14ac:dyDescent="0.25">
      <c r="A44" s="289">
        <v>35</v>
      </c>
      <c r="B44" s="262">
        <v>73</v>
      </c>
      <c r="C44" s="291">
        <v>15</v>
      </c>
      <c r="D44" s="472"/>
      <c r="E44" s="472"/>
      <c r="H44" s="289">
        <v>35</v>
      </c>
      <c r="I44" s="266" t="s">
        <v>260</v>
      </c>
      <c r="J44" t="s">
        <v>1032</v>
      </c>
      <c r="M44" s="36" t="s">
        <v>3281</v>
      </c>
      <c r="N44" s="252">
        <v>0</v>
      </c>
      <c r="O44" s="252" t="s">
        <v>350</v>
      </c>
      <c r="P44" s="558" t="s">
        <v>3282</v>
      </c>
      <c r="Q44" s="558"/>
      <c r="R44" s="558"/>
      <c r="S44" s="558"/>
      <c r="T44" s="289">
        <v>35</v>
      </c>
      <c r="U44" s="263">
        <v>55</v>
      </c>
      <c r="V44" s="281">
        <v>23</v>
      </c>
      <c r="W44" s="502"/>
      <c r="X44" s="502"/>
      <c r="Z44" s="289">
        <v>35</v>
      </c>
      <c r="AA44" s="263">
        <v>74</v>
      </c>
      <c r="AB44" s="291">
        <v>2</v>
      </c>
      <c r="AC44" s="502"/>
      <c r="AD44" s="502"/>
      <c r="AE44" s="274">
        <v>47</v>
      </c>
      <c r="BR44" s="264">
        <v>1</v>
      </c>
      <c r="BS44" s="550" t="s">
        <v>2450</v>
      </c>
      <c r="BT44" s="550"/>
      <c r="BU44" s="550"/>
      <c r="BV44" s="264">
        <v>1</v>
      </c>
    </row>
    <row r="45" spans="1:74" x14ac:dyDescent="0.25">
      <c r="A45" s="289">
        <v>36</v>
      </c>
      <c r="B45" s="287" t="s">
        <v>3003</v>
      </c>
      <c r="C45" s="286" t="s">
        <v>2505</v>
      </c>
      <c r="D45" s="286"/>
      <c r="E45" s="286"/>
      <c r="H45" s="289">
        <v>36</v>
      </c>
      <c r="I45" s="266" t="s">
        <v>2352</v>
      </c>
      <c r="J45" t="s">
        <v>3017</v>
      </c>
      <c r="M45" s="36"/>
      <c r="N45" s="252">
        <v>1</v>
      </c>
      <c r="O45" s="252" t="s">
        <v>350</v>
      </c>
      <c r="P45" s="558" t="s">
        <v>3283</v>
      </c>
      <c r="Q45" s="558"/>
      <c r="R45" s="558"/>
      <c r="S45" s="558"/>
      <c r="T45" s="289">
        <v>36</v>
      </c>
      <c r="U45" s="263">
        <v>20</v>
      </c>
      <c r="V45" s="281">
        <v>24</v>
      </c>
      <c r="W45" s="502"/>
      <c r="X45" s="502"/>
      <c r="Z45" s="289">
        <v>36</v>
      </c>
      <c r="AA45" s="263">
        <v>33</v>
      </c>
      <c r="AB45" s="291">
        <v>3</v>
      </c>
      <c r="AC45" s="502"/>
      <c r="AD45" s="502"/>
      <c r="AE45" s="274">
        <v>33</v>
      </c>
      <c r="AY45" t="s">
        <v>3337</v>
      </c>
      <c r="BR45" s="264">
        <v>2</v>
      </c>
      <c r="BS45" s="550" t="s">
        <v>2451</v>
      </c>
      <c r="BT45" s="550"/>
      <c r="BU45" s="550"/>
      <c r="BV45" s="264">
        <v>1</v>
      </c>
    </row>
    <row r="46" spans="1:74" x14ac:dyDescent="0.25">
      <c r="A46" s="289">
        <v>37</v>
      </c>
      <c r="B46" s="90" t="s">
        <v>260</v>
      </c>
      <c r="C46" s="290" t="s">
        <v>1032</v>
      </c>
      <c r="H46" s="289">
        <v>37</v>
      </c>
      <c r="I46" s="263">
        <v>50</v>
      </c>
      <c r="J46" s="291">
        <v>1</v>
      </c>
      <c r="K46" s="502" t="s">
        <v>3019</v>
      </c>
      <c r="L46" s="502"/>
      <c r="M46" s="36" t="s">
        <v>3284</v>
      </c>
      <c r="N46" s="252">
        <v>0</v>
      </c>
      <c r="O46" s="252" t="s">
        <v>350</v>
      </c>
      <c r="P46" s="558" t="s">
        <v>3285</v>
      </c>
      <c r="Q46" s="558"/>
      <c r="R46" s="558"/>
      <c r="S46" s="558"/>
      <c r="T46" s="289">
        <v>37</v>
      </c>
      <c r="U46" s="263" t="s">
        <v>2858</v>
      </c>
      <c r="V46" s="281">
        <v>25</v>
      </c>
      <c r="W46" s="502"/>
      <c r="X46" s="502"/>
      <c r="Z46" s="289">
        <v>37</v>
      </c>
      <c r="AA46" s="266" t="s">
        <v>2241</v>
      </c>
      <c r="AB46" s="291">
        <v>4</v>
      </c>
      <c r="AC46" s="502"/>
      <c r="AD46" s="502"/>
      <c r="AE46" s="280" t="s">
        <v>2241</v>
      </c>
      <c r="BR46" s="264">
        <v>3</v>
      </c>
      <c r="BS46" s="550" t="s">
        <v>2452</v>
      </c>
      <c r="BT46" s="550"/>
      <c r="BU46" s="550"/>
      <c r="BV46" s="264">
        <v>1</v>
      </c>
    </row>
    <row r="47" spans="1:74" x14ac:dyDescent="0.25">
      <c r="A47" s="289">
        <v>38</v>
      </c>
      <c r="B47" s="90" t="s">
        <v>2352</v>
      </c>
      <c r="C47" t="s">
        <v>2541</v>
      </c>
      <c r="H47" s="289">
        <v>38</v>
      </c>
      <c r="I47" s="266">
        <v>61</v>
      </c>
      <c r="J47" s="291">
        <v>2</v>
      </c>
      <c r="K47" s="502"/>
      <c r="L47" s="502"/>
      <c r="M47" s="36"/>
      <c r="N47" s="252">
        <v>1</v>
      </c>
      <c r="O47" s="252" t="s">
        <v>350</v>
      </c>
      <c r="P47" s="558" t="s">
        <v>3286</v>
      </c>
      <c r="Q47" s="558"/>
      <c r="R47" s="558"/>
      <c r="S47" s="558"/>
      <c r="T47" s="289">
        <v>38</v>
      </c>
      <c r="U47" s="263">
        <v>77</v>
      </c>
      <c r="V47" s="281">
        <v>26</v>
      </c>
      <c r="W47" s="502"/>
      <c r="X47" s="502"/>
      <c r="Z47" s="289">
        <v>38</v>
      </c>
      <c r="AA47" s="263">
        <v>80</v>
      </c>
      <c r="AB47" s="291">
        <v>5</v>
      </c>
      <c r="AC47" s="502"/>
      <c r="AD47" s="502"/>
      <c r="AE47" s="280" t="s">
        <v>2211</v>
      </c>
      <c r="AY47" s="3" t="s">
        <v>3338</v>
      </c>
      <c r="AZ47" s="3"/>
      <c r="BA47" s="3"/>
      <c r="BB47" s="3"/>
      <c r="BC47" s="3"/>
      <c r="BR47" s="264">
        <v>4</v>
      </c>
      <c r="BS47" s="550" t="s">
        <v>2453</v>
      </c>
      <c r="BT47" s="550"/>
      <c r="BU47" s="550"/>
      <c r="BV47" s="264">
        <v>1</v>
      </c>
    </row>
    <row r="48" spans="1:74" ht="15" customHeight="1" x14ac:dyDescent="0.25">
      <c r="A48" s="289">
        <v>39</v>
      </c>
      <c r="B48" s="262">
        <v>61</v>
      </c>
      <c r="C48" s="291">
        <v>1</v>
      </c>
      <c r="D48" s="502" t="s">
        <v>3011</v>
      </c>
      <c r="E48" s="502"/>
      <c r="H48" s="289">
        <v>39</v>
      </c>
      <c r="I48" s="263">
        <v>74</v>
      </c>
      <c r="J48" s="291">
        <v>3</v>
      </c>
      <c r="K48" s="502"/>
      <c r="L48" s="502"/>
      <c r="M48" s="559" t="s">
        <v>3287</v>
      </c>
      <c r="N48" s="559"/>
      <c r="O48" s="559" t="s">
        <v>350</v>
      </c>
      <c r="P48" s="560" t="s">
        <v>472</v>
      </c>
      <c r="Q48" s="560"/>
      <c r="R48" s="560"/>
      <c r="S48" s="560"/>
      <c r="T48" s="289">
        <v>39</v>
      </c>
      <c r="U48" s="263">
        <v>61</v>
      </c>
      <c r="V48" s="281">
        <v>27</v>
      </c>
      <c r="W48" s="502"/>
      <c r="X48" s="502"/>
      <c r="Z48" s="289">
        <v>39</v>
      </c>
      <c r="AA48" s="266" t="s">
        <v>2353</v>
      </c>
      <c r="AB48" s="291">
        <v>6</v>
      </c>
      <c r="AC48" s="502"/>
      <c r="AD48" s="502"/>
      <c r="AE48" s="274">
        <v>10</v>
      </c>
      <c r="AH48" s="484" t="s">
        <v>3395</v>
      </c>
      <c r="AI48" s="484"/>
      <c r="AJ48" s="484"/>
      <c r="AK48" s="484"/>
      <c r="AL48" s="484"/>
      <c r="AY48" t="s">
        <v>3339</v>
      </c>
    </row>
    <row r="49" spans="1:74" x14ac:dyDescent="0.25">
      <c r="A49" s="289">
        <v>40</v>
      </c>
      <c r="B49" s="262">
        <v>69</v>
      </c>
      <c r="C49" s="291">
        <v>2</v>
      </c>
      <c r="D49" s="502"/>
      <c r="E49" s="502"/>
      <c r="H49" s="289">
        <v>40</v>
      </c>
      <c r="I49" s="263">
        <v>61</v>
      </c>
      <c r="J49" s="291">
        <v>4</v>
      </c>
      <c r="K49" s="502"/>
      <c r="L49" s="502"/>
      <c r="M49" s="559"/>
      <c r="N49" s="559"/>
      <c r="O49" s="559"/>
      <c r="P49" s="560"/>
      <c r="Q49" s="560"/>
      <c r="R49" s="560"/>
      <c r="S49" s="560"/>
      <c r="T49" s="289">
        <v>40</v>
      </c>
      <c r="U49" s="263">
        <v>20</v>
      </c>
      <c r="V49" s="281">
        <v>28</v>
      </c>
      <c r="W49" s="502"/>
      <c r="X49" s="502"/>
      <c r="Z49" s="289">
        <v>40</v>
      </c>
      <c r="AA49" s="292" t="s">
        <v>3054</v>
      </c>
      <c r="AB49" s="298" t="s">
        <v>2696</v>
      </c>
      <c r="AC49" s="284"/>
      <c r="AD49" s="284"/>
      <c r="AH49" s="484"/>
      <c r="AI49" s="484"/>
      <c r="AJ49" s="484"/>
      <c r="AK49" s="484"/>
      <c r="AL49" s="484"/>
      <c r="AY49" t="s">
        <v>3340</v>
      </c>
    </row>
    <row r="50" spans="1:74" x14ac:dyDescent="0.25">
      <c r="A50" s="289">
        <v>41</v>
      </c>
      <c r="B50" s="262">
        <v>72</v>
      </c>
      <c r="C50" s="291">
        <v>3</v>
      </c>
      <c r="D50" s="502"/>
      <c r="E50" s="502"/>
      <c r="H50" s="289">
        <v>41</v>
      </c>
      <c r="I50" s="263">
        <v>20</v>
      </c>
      <c r="J50" s="291">
        <v>5</v>
      </c>
      <c r="K50" s="502"/>
      <c r="L50" s="502"/>
      <c r="M50" s="36" t="s">
        <v>3288</v>
      </c>
      <c r="N50" s="271">
        <v>0</v>
      </c>
      <c r="O50" s="271" t="s">
        <v>350</v>
      </c>
      <c r="P50" s="558" t="s">
        <v>3289</v>
      </c>
      <c r="Q50" s="558"/>
      <c r="R50" s="558"/>
      <c r="S50" s="558"/>
      <c r="T50" s="289">
        <v>41</v>
      </c>
      <c r="U50" s="263">
        <v>31</v>
      </c>
      <c r="V50" s="281">
        <v>29</v>
      </c>
      <c r="W50" s="502"/>
      <c r="X50" s="502"/>
      <c r="Z50" s="289">
        <v>41</v>
      </c>
      <c r="AA50" s="263">
        <v>11</v>
      </c>
      <c r="AB50" t="s">
        <v>1032</v>
      </c>
      <c r="AH50" s="484"/>
      <c r="AI50" s="484"/>
      <c r="AJ50" s="484"/>
      <c r="AK50" s="484"/>
      <c r="AL50" s="484"/>
      <c r="AY50" t="s">
        <v>3341</v>
      </c>
      <c r="BR50" t="s">
        <v>2439</v>
      </c>
    </row>
    <row r="51" spans="1:74" ht="15" customHeight="1" x14ac:dyDescent="0.25">
      <c r="A51" s="289">
        <v>42</v>
      </c>
      <c r="B51" s="262">
        <v>74</v>
      </c>
      <c r="C51" s="291">
        <v>4</v>
      </c>
      <c r="D51" s="502"/>
      <c r="E51" s="502"/>
      <c r="H51" s="289">
        <v>42</v>
      </c>
      <c r="I51" s="266">
        <v>74</v>
      </c>
      <c r="J51" s="291">
        <v>6</v>
      </c>
      <c r="K51" s="502"/>
      <c r="L51" s="502"/>
      <c r="M51" s="36"/>
      <c r="N51" s="271">
        <v>1</v>
      </c>
      <c r="O51" s="271" t="s">
        <v>350</v>
      </c>
      <c r="P51" s="558" t="s">
        <v>3290</v>
      </c>
      <c r="Q51" s="558"/>
      <c r="R51" s="558"/>
      <c r="S51" s="558"/>
      <c r="T51" s="289">
        <v>42</v>
      </c>
      <c r="U51" s="263">
        <v>32</v>
      </c>
      <c r="V51" s="281">
        <v>30</v>
      </c>
      <c r="W51" s="502"/>
      <c r="X51" s="502"/>
      <c r="Y51" s="275">
        <v>1</v>
      </c>
      <c r="Z51" s="289">
        <v>42</v>
      </c>
      <c r="AA51" s="305" t="s">
        <v>2491</v>
      </c>
      <c r="AB51" s="275" t="s">
        <v>350</v>
      </c>
      <c r="AC51" s="305" t="s">
        <v>3326</v>
      </c>
      <c r="AD51" s="306" t="s">
        <v>3391</v>
      </c>
      <c r="AE51" s="97"/>
      <c r="AF51" s="97"/>
      <c r="AG51" s="97"/>
      <c r="AH51" s="484"/>
      <c r="AI51" s="484"/>
      <c r="AJ51" s="484"/>
      <c r="AK51" s="484"/>
      <c r="AL51" s="484"/>
      <c r="AY51" t="s">
        <v>3342</v>
      </c>
      <c r="BR51" t="s">
        <v>2440</v>
      </c>
    </row>
    <row r="52" spans="1:74" x14ac:dyDescent="0.25">
      <c r="A52" s="289">
        <v>43</v>
      </c>
      <c r="B52" s="262">
        <v>65</v>
      </c>
      <c r="C52" s="291">
        <v>5</v>
      </c>
      <c r="D52" s="502"/>
      <c r="E52" s="502"/>
      <c r="H52" s="289">
        <v>43</v>
      </c>
      <c r="I52" s="263">
        <v>61</v>
      </c>
      <c r="J52" s="291">
        <v>7</v>
      </c>
      <c r="K52" s="502"/>
      <c r="L52" s="502"/>
      <c r="T52" s="289">
        <v>43</v>
      </c>
      <c r="U52" s="263">
        <v>31</v>
      </c>
      <c r="V52" s="281">
        <v>31</v>
      </c>
      <c r="W52" s="502"/>
      <c r="X52" s="502"/>
      <c r="Y52" s="300">
        <v>2</v>
      </c>
      <c r="Z52" s="289">
        <v>43</v>
      </c>
      <c r="AA52" s="266" t="s">
        <v>2241</v>
      </c>
      <c r="AB52" s="272" t="s">
        <v>3348</v>
      </c>
      <c r="AC52" s="29"/>
      <c r="AH52" s="484"/>
      <c r="AI52" s="484"/>
      <c r="AJ52" s="484"/>
      <c r="AK52" s="484"/>
      <c r="AL52" s="484"/>
      <c r="AY52" t="s">
        <v>3343</v>
      </c>
      <c r="BR52" t="s">
        <v>2441</v>
      </c>
    </row>
    <row r="53" spans="1:74" x14ac:dyDescent="0.25">
      <c r="A53" s="289">
        <v>44</v>
      </c>
      <c r="B53" s="262" t="s">
        <v>2856</v>
      </c>
      <c r="C53" s="291">
        <v>6</v>
      </c>
      <c r="D53" s="502"/>
      <c r="E53" s="502"/>
      <c r="H53" s="289">
        <v>44</v>
      </c>
      <c r="I53" s="263">
        <v>61</v>
      </c>
      <c r="J53" s="291">
        <v>8</v>
      </c>
      <c r="K53" s="502"/>
      <c r="L53" s="502"/>
      <c r="T53" s="289">
        <v>44</v>
      </c>
      <c r="U53" s="263">
        <v>32</v>
      </c>
      <c r="V53" s="281">
        <v>32</v>
      </c>
      <c r="W53" s="502"/>
      <c r="X53" s="502"/>
      <c r="Y53" s="299">
        <v>3</v>
      </c>
      <c r="Z53" s="289">
        <v>44</v>
      </c>
      <c r="AA53" s="266" t="s">
        <v>2239</v>
      </c>
      <c r="AB53" s="272"/>
      <c r="AC53" s="495" t="s">
        <v>3397</v>
      </c>
      <c r="AD53" s="495"/>
      <c r="AE53" s="495"/>
      <c r="AF53" s="495"/>
      <c r="AH53" s="484"/>
      <c r="AI53" s="484"/>
      <c r="AJ53" s="484"/>
      <c r="AK53" s="484"/>
      <c r="AL53" s="484"/>
      <c r="AY53" t="s">
        <v>3344</v>
      </c>
      <c r="BR53" t="s">
        <v>2442</v>
      </c>
    </row>
    <row r="54" spans="1:74" x14ac:dyDescent="0.25">
      <c r="A54" s="289">
        <v>45</v>
      </c>
      <c r="B54" s="262">
        <v>20</v>
      </c>
      <c r="C54" s="291">
        <v>7</v>
      </c>
      <c r="D54" s="502"/>
      <c r="E54" s="502"/>
      <c r="H54" s="289">
        <v>45</v>
      </c>
      <c r="I54" s="263">
        <v>72</v>
      </c>
      <c r="J54" s="291">
        <v>9</v>
      </c>
      <c r="K54" s="502"/>
      <c r="L54" s="502"/>
      <c r="T54" s="289">
        <v>45</v>
      </c>
      <c r="U54" s="263">
        <v>31</v>
      </c>
      <c r="V54" s="281">
        <v>33</v>
      </c>
      <c r="W54" s="502"/>
      <c r="X54" s="502"/>
      <c r="Y54" s="273">
        <v>4</v>
      </c>
      <c r="Z54" s="289">
        <v>45</v>
      </c>
      <c r="AA54" s="277">
        <v>81</v>
      </c>
      <c r="AB54" s="273" t="s">
        <v>3349</v>
      </c>
      <c r="AC54" s="495"/>
      <c r="AD54" s="495"/>
      <c r="AE54" s="495"/>
      <c r="AF54" s="495"/>
      <c r="AH54" s="484"/>
      <c r="AI54" s="484"/>
      <c r="AJ54" s="484"/>
      <c r="AK54" s="484"/>
      <c r="AL54" s="484"/>
      <c r="AY54" t="s">
        <v>3372</v>
      </c>
      <c r="BR54" t="s">
        <v>2443</v>
      </c>
    </row>
    <row r="55" spans="1:74" x14ac:dyDescent="0.25">
      <c r="A55" s="289">
        <v>46</v>
      </c>
      <c r="B55" s="262" t="s">
        <v>2492</v>
      </c>
      <c r="C55" s="291">
        <v>8</v>
      </c>
      <c r="D55" s="502"/>
      <c r="E55" s="502"/>
      <c r="H55" s="289">
        <v>46</v>
      </c>
      <c r="I55" s="263">
        <v>69</v>
      </c>
      <c r="J55" s="291">
        <v>10</v>
      </c>
      <c r="K55" s="502"/>
      <c r="L55" s="502"/>
      <c r="T55" s="289">
        <v>46</v>
      </c>
      <c r="U55" s="263">
        <v>32</v>
      </c>
      <c r="V55" s="281">
        <v>34</v>
      </c>
      <c r="W55" s="502"/>
      <c r="X55" s="502"/>
      <c r="Y55" s="277">
        <v>5</v>
      </c>
      <c r="Z55" s="289">
        <v>46</v>
      </c>
      <c r="AA55" s="277">
        <v>42</v>
      </c>
      <c r="AB55" s="277"/>
      <c r="AC55" s="495"/>
      <c r="AD55" s="495"/>
      <c r="AE55" s="495"/>
      <c r="AF55" s="495"/>
      <c r="AH55" s="484"/>
      <c r="AI55" s="484"/>
      <c r="AJ55" s="484"/>
      <c r="AK55" s="484"/>
      <c r="AL55" s="484"/>
      <c r="BR55" t="s">
        <v>2444</v>
      </c>
    </row>
    <row r="56" spans="1:74" x14ac:dyDescent="0.25">
      <c r="A56" s="289">
        <v>47</v>
      </c>
      <c r="B56" s="262" t="s">
        <v>3004</v>
      </c>
      <c r="C56" s="291">
        <v>9</v>
      </c>
      <c r="D56" s="502"/>
      <c r="E56" s="502"/>
      <c r="H56" s="289">
        <v>47</v>
      </c>
      <c r="I56" s="263">
        <v>66</v>
      </c>
      <c r="J56" s="291">
        <v>11</v>
      </c>
      <c r="K56" s="502"/>
      <c r="L56" s="502"/>
      <c r="T56" s="289">
        <v>47</v>
      </c>
      <c r="U56" s="263">
        <v>31</v>
      </c>
      <c r="V56" s="281">
        <v>35</v>
      </c>
      <c r="W56" s="502"/>
      <c r="X56" s="502"/>
      <c r="Y56" s="273">
        <v>6</v>
      </c>
      <c r="Z56" s="289">
        <v>47</v>
      </c>
      <c r="AA56" s="277" t="s">
        <v>3055</v>
      </c>
      <c r="AB56" s="2"/>
      <c r="AC56" s="495"/>
      <c r="AD56" s="495"/>
      <c r="AE56" s="495"/>
      <c r="AF56" s="495"/>
      <c r="AH56" s="484"/>
      <c r="AI56" s="484"/>
      <c r="AJ56" s="484"/>
      <c r="AK56" s="484"/>
      <c r="AL56" s="484"/>
      <c r="AY56" t="s">
        <v>3345</v>
      </c>
      <c r="BR56" t="s">
        <v>2445</v>
      </c>
    </row>
    <row r="57" spans="1:74" x14ac:dyDescent="0.25">
      <c r="A57" s="289">
        <v>48</v>
      </c>
      <c r="B57" s="262" t="s">
        <v>2493</v>
      </c>
      <c r="C57" s="291">
        <v>10</v>
      </c>
      <c r="D57" s="502"/>
      <c r="E57" s="502"/>
      <c r="H57" s="289">
        <v>48</v>
      </c>
      <c r="I57" s="263">
        <v>61</v>
      </c>
      <c r="J57" s="291">
        <v>12</v>
      </c>
      <c r="K57" s="502"/>
      <c r="L57" s="502"/>
      <c r="T57" s="289">
        <v>48</v>
      </c>
      <c r="U57" s="263">
        <v>32</v>
      </c>
      <c r="V57" s="281">
        <v>36</v>
      </c>
      <c r="W57" s="502"/>
      <c r="X57" s="502"/>
      <c r="Y57" s="299">
        <v>7</v>
      </c>
      <c r="Z57" s="289">
        <v>48</v>
      </c>
      <c r="AA57" s="266" t="s">
        <v>2241</v>
      </c>
      <c r="AB57" s="197" t="s">
        <v>3392</v>
      </c>
      <c r="AC57" s="495"/>
      <c r="AD57" s="495"/>
      <c r="AE57" s="495"/>
      <c r="AF57" s="495"/>
      <c r="AY57" t="s">
        <v>3375</v>
      </c>
      <c r="AZ57" s="274">
        <v>0</v>
      </c>
      <c r="BA57" s="274" t="s">
        <v>350</v>
      </c>
      <c r="BB57" t="s">
        <v>3373</v>
      </c>
      <c r="BR57" t="s">
        <v>2446</v>
      </c>
    </row>
    <row r="58" spans="1:74" x14ac:dyDescent="0.25">
      <c r="A58" s="289">
        <v>49</v>
      </c>
      <c r="B58" s="262">
        <v>65</v>
      </c>
      <c r="C58" s="291">
        <v>11</v>
      </c>
      <c r="D58" s="502"/>
      <c r="E58" s="502"/>
      <c r="H58" s="289">
        <v>49</v>
      </c>
      <c r="I58" s="292" t="s">
        <v>638</v>
      </c>
      <c r="J58" s="284" t="s">
        <v>2505</v>
      </c>
      <c r="K58" s="284"/>
      <c r="T58" s="289">
        <v>49</v>
      </c>
      <c r="U58" s="263">
        <v>31</v>
      </c>
      <c r="V58" s="281">
        <v>37</v>
      </c>
      <c r="W58" s="502"/>
      <c r="X58" s="502"/>
      <c r="Y58" s="279">
        <v>8</v>
      </c>
      <c r="Z58" s="289">
        <v>49</v>
      </c>
      <c r="AA58" s="21" t="s">
        <v>2241</v>
      </c>
      <c r="AB58" s="540" t="s">
        <v>3393</v>
      </c>
      <c r="AC58" s="540"/>
      <c r="AD58" s="561" t="s">
        <v>3394</v>
      </c>
      <c r="AE58" s="561"/>
      <c r="AF58" s="561"/>
      <c r="AG58" s="561"/>
      <c r="AH58" s="561"/>
      <c r="AI58" s="561"/>
      <c r="AJ58" s="561"/>
      <c r="AZ58" s="274">
        <v>1</v>
      </c>
      <c r="BA58" s="274" t="s">
        <v>350</v>
      </c>
      <c r="BB58" t="s">
        <v>3374</v>
      </c>
      <c r="BR58" t="s">
        <v>2447</v>
      </c>
    </row>
    <row r="59" spans="1:74" x14ac:dyDescent="0.25">
      <c r="A59" s="289">
        <v>50</v>
      </c>
      <c r="B59" s="262">
        <v>79</v>
      </c>
      <c r="C59" s="291">
        <v>12</v>
      </c>
      <c r="D59" s="502"/>
      <c r="E59" s="502"/>
      <c r="H59" s="289">
        <v>50</v>
      </c>
      <c r="I59" s="266" t="s">
        <v>2210</v>
      </c>
      <c r="J59" t="s">
        <v>1032</v>
      </c>
      <c r="T59" s="289">
        <v>50</v>
      </c>
      <c r="U59" s="263">
        <v>32</v>
      </c>
      <c r="V59" s="281">
        <v>38</v>
      </c>
      <c r="W59" s="502"/>
      <c r="X59" s="502"/>
      <c r="Y59" s="299">
        <v>9</v>
      </c>
      <c r="Z59" s="289">
        <v>50</v>
      </c>
      <c r="AA59" s="266" t="s">
        <v>2211</v>
      </c>
      <c r="AB59" s="29" t="s">
        <v>3435</v>
      </c>
      <c r="AC59" s="29" t="s">
        <v>3436</v>
      </c>
      <c r="AD59" s="561"/>
      <c r="AE59" s="561"/>
      <c r="AF59" s="561"/>
      <c r="AG59" s="561"/>
      <c r="AH59" s="561"/>
      <c r="AI59" s="561"/>
      <c r="AJ59" s="561"/>
      <c r="BR59" t="s">
        <v>2448</v>
      </c>
    </row>
    <row r="60" spans="1:74" x14ac:dyDescent="0.25">
      <c r="A60" s="289">
        <v>51</v>
      </c>
      <c r="B60" s="287" t="s">
        <v>3003</v>
      </c>
      <c r="C60" s="286" t="s">
        <v>2505</v>
      </c>
      <c r="D60" s="286"/>
      <c r="E60" s="286"/>
      <c r="H60" s="289">
        <v>51</v>
      </c>
      <c r="I60" s="266" t="s">
        <v>2239</v>
      </c>
      <c r="J60" t="s">
        <v>3017</v>
      </c>
      <c r="T60" s="289">
        <v>51</v>
      </c>
      <c r="U60" s="263">
        <v>31</v>
      </c>
      <c r="V60" s="281">
        <v>39</v>
      </c>
      <c r="W60" s="502"/>
      <c r="X60" s="502"/>
      <c r="Y60" s="300">
        <v>10</v>
      </c>
      <c r="Z60" s="289">
        <v>51</v>
      </c>
      <c r="AA60" s="263" t="s">
        <v>3016</v>
      </c>
      <c r="AB60" s="502" t="s">
        <v>3353</v>
      </c>
      <c r="AC60" s="562" t="s">
        <v>3396</v>
      </c>
      <c r="AD60" s="561"/>
      <c r="AE60" s="561"/>
      <c r="AF60" s="561"/>
      <c r="AG60" s="561"/>
      <c r="AH60" s="561"/>
      <c r="AI60" s="561"/>
      <c r="AJ60" s="561"/>
    </row>
    <row r="61" spans="1:74" x14ac:dyDescent="0.25">
      <c r="A61" s="289">
        <v>52</v>
      </c>
      <c r="B61" s="90" t="s">
        <v>2211</v>
      </c>
      <c r="C61" s="290" t="s">
        <v>1032</v>
      </c>
      <c r="H61" s="289">
        <v>52</v>
      </c>
      <c r="I61" s="263">
        <v>42</v>
      </c>
      <c r="J61" s="291">
        <v>1</v>
      </c>
      <c r="K61" s="502" t="s">
        <v>3020</v>
      </c>
      <c r="L61" s="502"/>
      <c r="T61" s="289">
        <v>52</v>
      </c>
      <c r="U61" s="263">
        <v>32</v>
      </c>
      <c r="V61" s="281">
        <v>40</v>
      </c>
      <c r="W61" s="502"/>
      <c r="X61" s="502"/>
      <c r="Y61" s="299">
        <v>11</v>
      </c>
      <c r="Z61" s="289">
        <v>52</v>
      </c>
      <c r="AA61" s="263">
        <v>61</v>
      </c>
      <c r="AB61" s="502"/>
      <c r="AC61" s="562"/>
      <c r="AD61" s="561"/>
      <c r="AE61" s="561"/>
      <c r="AF61" s="561"/>
      <c r="AG61" s="561"/>
      <c r="AH61" s="561"/>
      <c r="AI61" s="561"/>
      <c r="AJ61" s="561"/>
      <c r="BR61" t="s">
        <v>2497</v>
      </c>
    </row>
    <row r="62" spans="1:74" x14ac:dyDescent="0.25">
      <c r="A62" s="289">
        <v>53</v>
      </c>
      <c r="B62" s="90" t="s">
        <v>2239</v>
      </c>
      <c r="C62" t="s">
        <v>2541</v>
      </c>
      <c r="H62" s="289">
        <v>53</v>
      </c>
      <c r="I62" s="263">
        <v>75</v>
      </c>
      <c r="J62" s="291">
        <v>2</v>
      </c>
      <c r="K62" s="502"/>
      <c r="L62" s="502"/>
      <c r="T62" s="289">
        <v>53</v>
      </c>
      <c r="U62" s="263">
        <v>31</v>
      </c>
      <c r="V62" s="281">
        <v>41</v>
      </c>
      <c r="W62" s="502"/>
      <c r="X62" s="502"/>
      <c r="Y62" s="300">
        <v>12</v>
      </c>
      <c r="Z62" s="289">
        <v>53</v>
      </c>
      <c r="AA62" s="263" t="s">
        <v>2493</v>
      </c>
      <c r="AB62" s="502"/>
      <c r="AC62" s="562"/>
      <c r="AD62" s="561"/>
      <c r="AE62" s="561"/>
      <c r="AF62" s="561"/>
      <c r="AG62" s="561"/>
      <c r="AH62" s="561"/>
      <c r="AI62" s="561"/>
      <c r="AJ62" s="561"/>
      <c r="AY62" s="3" t="s">
        <v>3381</v>
      </c>
      <c r="AZ62" s="3"/>
      <c r="BA62" s="3"/>
      <c r="BB62" s="3"/>
      <c r="BC62" s="3"/>
      <c r="BR62" s="264" t="s">
        <v>2449</v>
      </c>
      <c r="BS62" s="497" t="s">
        <v>1292</v>
      </c>
      <c r="BT62" s="546"/>
      <c r="BU62" s="498"/>
      <c r="BV62" s="264" t="s">
        <v>2499</v>
      </c>
    </row>
    <row r="63" spans="1:74" x14ac:dyDescent="0.25">
      <c r="A63" s="289">
        <v>54</v>
      </c>
      <c r="B63" s="262">
        <v>65</v>
      </c>
      <c r="C63" s="291">
        <v>1</v>
      </c>
      <c r="D63" s="502" t="s">
        <v>3012</v>
      </c>
      <c r="E63" s="502"/>
      <c r="H63" s="289">
        <v>54</v>
      </c>
      <c r="I63" s="263">
        <v>72</v>
      </c>
      <c r="J63" s="291">
        <v>3</v>
      </c>
      <c r="K63" s="502"/>
      <c r="L63" s="502"/>
      <c r="T63" s="289">
        <v>54</v>
      </c>
      <c r="U63" s="263" t="s">
        <v>637</v>
      </c>
      <c r="V63" s="281">
        <v>42</v>
      </c>
      <c r="W63" s="502"/>
      <c r="X63" s="502"/>
      <c r="Y63" s="299">
        <v>13</v>
      </c>
      <c r="Z63" s="289">
        <v>54</v>
      </c>
      <c r="AA63" s="263">
        <v>75</v>
      </c>
      <c r="AB63" s="502"/>
      <c r="AC63" s="562"/>
      <c r="AD63" s="561"/>
      <c r="AE63" s="561"/>
      <c r="AF63" s="561"/>
      <c r="AG63" s="561"/>
      <c r="AH63" s="561"/>
      <c r="AI63" s="561"/>
      <c r="AJ63" s="561"/>
      <c r="AY63" t="s">
        <v>3376</v>
      </c>
      <c r="BR63" s="264">
        <v>1</v>
      </c>
      <c r="BS63" s="486" t="s">
        <v>2500</v>
      </c>
      <c r="BT63" s="486"/>
      <c r="BU63" s="486"/>
      <c r="BV63" s="264">
        <v>1</v>
      </c>
    </row>
    <row r="64" spans="1:74" x14ac:dyDescent="0.25">
      <c r="A64" s="289">
        <v>55</v>
      </c>
      <c r="B64" s="262" t="s">
        <v>2493</v>
      </c>
      <c r="C64" s="291">
        <v>2</v>
      </c>
      <c r="D64" s="502"/>
      <c r="E64" s="502"/>
      <c r="H64" s="289">
        <v>55</v>
      </c>
      <c r="I64" s="263">
        <v>75</v>
      </c>
      <c r="J64" s="291">
        <v>4</v>
      </c>
      <c r="K64" s="502"/>
      <c r="L64" s="502"/>
      <c r="U64" s="263">
        <v>90</v>
      </c>
      <c r="Y64" s="300">
        <v>14</v>
      </c>
      <c r="Z64" s="289">
        <v>55</v>
      </c>
      <c r="AA64" s="263" t="s">
        <v>2492</v>
      </c>
      <c r="AB64" s="502"/>
      <c r="AC64" s="562"/>
      <c r="AY64" t="s">
        <v>3377</v>
      </c>
      <c r="BR64" s="264" t="s">
        <v>2502</v>
      </c>
      <c r="BS64" s="486" t="s">
        <v>2503</v>
      </c>
      <c r="BT64" s="486"/>
      <c r="BU64" s="486"/>
      <c r="BV64" s="264" t="s">
        <v>2501</v>
      </c>
    </row>
    <row r="65" spans="1:74" x14ac:dyDescent="0.25">
      <c r="A65" s="289">
        <v>56</v>
      </c>
      <c r="B65" s="262">
        <v>67</v>
      </c>
      <c r="C65" s="291">
        <v>3</v>
      </c>
      <c r="D65" s="502"/>
      <c r="E65" s="502"/>
      <c r="H65" s="289">
        <v>56</v>
      </c>
      <c r="I65" s="263">
        <v>64</v>
      </c>
      <c r="J65" s="291">
        <v>5</v>
      </c>
      <c r="K65" s="502"/>
      <c r="L65" s="502"/>
      <c r="U65" s="266" t="s">
        <v>2241</v>
      </c>
      <c r="Y65" s="299">
        <v>15</v>
      </c>
      <c r="Z65" s="289">
        <v>56</v>
      </c>
      <c r="AA65" s="263" t="s">
        <v>2856</v>
      </c>
      <c r="AB65" s="502"/>
      <c r="AC65" s="562"/>
      <c r="AD65" s="276" t="s">
        <v>1389</v>
      </c>
      <c r="AE65" s="486" t="s">
        <v>1292</v>
      </c>
      <c r="AF65" s="486"/>
      <c r="AG65" s="276" t="s">
        <v>1032</v>
      </c>
      <c r="AY65" t="s">
        <v>3378</v>
      </c>
      <c r="AZ65" s="274">
        <v>0</v>
      </c>
      <c r="BA65" s="274" t="s">
        <v>350</v>
      </c>
      <c r="BB65" t="s">
        <v>3380</v>
      </c>
      <c r="BR65" s="264" t="s">
        <v>2504</v>
      </c>
      <c r="BS65" s="486" t="s">
        <v>2498</v>
      </c>
      <c r="BT65" s="486"/>
      <c r="BU65" s="486"/>
      <c r="BV65" s="264" t="s">
        <v>526</v>
      </c>
    </row>
    <row r="66" spans="1:74" x14ac:dyDescent="0.25">
      <c r="A66" s="289">
        <v>57</v>
      </c>
      <c r="B66" s="262" t="s">
        <v>2856</v>
      </c>
      <c r="C66" s="291">
        <v>4</v>
      </c>
      <c r="D66" s="502"/>
      <c r="E66" s="502"/>
      <c r="H66" s="289">
        <v>57</v>
      </c>
      <c r="I66" s="263">
        <v>61</v>
      </c>
      <c r="J66" s="291">
        <v>6</v>
      </c>
      <c r="K66" s="502"/>
      <c r="L66" s="502"/>
      <c r="Y66" s="300">
        <v>16</v>
      </c>
      <c r="Z66" s="289">
        <v>57</v>
      </c>
      <c r="AA66" s="263">
        <v>69</v>
      </c>
      <c r="AB66" s="502"/>
      <c r="AC66" s="562"/>
      <c r="AD66" s="276">
        <v>1</v>
      </c>
      <c r="AE66" s="496" t="s">
        <v>2696</v>
      </c>
      <c r="AF66" s="496"/>
      <c r="AG66" s="276">
        <v>1</v>
      </c>
      <c r="AZ66" s="274">
        <v>1</v>
      </c>
      <c r="BA66" s="274" t="s">
        <v>350</v>
      </c>
      <c r="BB66" t="s">
        <v>3379</v>
      </c>
    </row>
    <row r="67" spans="1:74" x14ac:dyDescent="0.25">
      <c r="A67" s="289">
        <v>58</v>
      </c>
      <c r="B67" s="262">
        <v>69</v>
      </c>
      <c r="C67" s="291">
        <v>5</v>
      </c>
      <c r="D67" s="502"/>
      <c r="E67" s="502"/>
      <c r="H67" s="289">
        <v>58</v>
      </c>
      <c r="I67" s="263" t="s">
        <v>2493</v>
      </c>
      <c r="J67" s="291">
        <v>7</v>
      </c>
      <c r="K67" s="502"/>
      <c r="L67" s="502"/>
      <c r="Y67" s="299">
        <v>17</v>
      </c>
      <c r="Z67" s="289">
        <v>58</v>
      </c>
      <c r="AA67" s="263" t="s">
        <v>3004</v>
      </c>
      <c r="AB67" s="502"/>
      <c r="AC67" s="562"/>
      <c r="AD67" s="276" t="s">
        <v>2512</v>
      </c>
      <c r="AE67" s="496" t="s">
        <v>3262</v>
      </c>
      <c r="AF67" s="496"/>
      <c r="AG67" s="276" t="s">
        <v>2375</v>
      </c>
      <c r="BR67" t="s">
        <v>2538</v>
      </c>
    </row>
    <row r="68" spans="1:74" x14ac:dyDescent="0.25">
      <c r="A68" s="289">
        <v>59</v>
      </c>
      <c r="B68" s="262">
        <v>73</v>
      </c>
      <c r="C68" s="291">
        <v>6</v>
      </c>
      <c r="D68" s="502"/>
      <c r="E68" s="502"/>
      <c r="H68" s="289">
        <v>59</v>
      </c>
      <c r="I68" s="263">
        <v>69</v>
      </c>
      <c r="J68" s="291">
        <v>8</v>
      </c>
      <c r="K68" s="502"/>
      <c r="L68" s="502"/>
      <c r="AA68" s="263">
        <v>90</v>
      </c>
      <c r="AD68" s="555" t="s">
        <v>2504</v>
      </c>
      <c r="AE68" s="486" t="s">
        <v>2696</v>
      </c>
      <c r="AF68" s="486"/>
      <c r="AG68" s="486" t="s">
        <v>526</v>
      </c>
      <c r="AY68" s="3" t="s">
        <v>3382</v>
      </c>
      <c r="AZ68" s="3"/>
      <c r="BA68" s="3"/>
      <c r="BB68" s="3"/>
      <c r="BC68" s="3"/>
      <c r="BR68" s="264" t="s">
        <v>1389</v>
      </c>
      <c r="BS68" s="264" t="s">
        <v>1292</v>
      </c>
      <c r="BT68" s="264" t="s">
        <v>1032</v>
      </c>
    </row>
    <row r="69" spans="1:74" x14ac:dyDescent="0.25">
      <c r="A69" s="289">
        <v>60</v>
      </c>
      <c r="B69" s="262">
        <v>68</v>
      </c>
      <c r="C69" s="291">
        <v>7</v>
      </c>
      <c r="D69" s="502"/>
      <c r="E69" s="502"/>
      <c r="H69" s="289">
        <v>60</v>
      </c>
      <c r="I69" s="292" t="s">
        <v>638</v>
      </c>
      <c r="J69" s="284" t="s">
        <v>2505</v>
      </c>
      <c r="K69" s="284"/>
      <c r="AA69" s="266" t="s">
        <v>2241</v>
      </c>
      <c r="AD69" s="555"/>
      <c r="AE69" s="486"/>
      <c r="AF69" s="486"/>
      <c r="AG69" s="486"/>
      <c r="AY69" t="s">
        <v>3383</v>
      </c>
      <c r="BR69" s="264">
        <v>1</v>
      </c>
      <c r="BS69" s="264" t="s">
        <v>2505</v>
      </c>
      <c r="BT69" s="264">
        <v>1</v>
      </c>
    </row>
    <row r="70" spans="1:74" x14ac:dyDescent="0.25">
      <c r="B70" s="262">
        <v>90</v>
      </c>
      <c r="H70" s="289">
        <v>61</v>
      </c>
      <c r="I70" s="266" t="s">
        <v>3002</v>
      </c>
      <c r="J70" t="s">
        <v>1032</v>
      </c>
      <c r="AY70" t="s">
        <v>3384</v>
      </c>
      <c r="BR70" s="264" t="s">
        <v>2512</v>
      </c>
      <c r="BS70" s="264" t="s">
        <v>2540</v>
      </c>
      <c r="BT70" s="264" t="s">
        <v>2375</v>
      </c>
    </row>
    <row r="71" spans="1:74" x14ac:dyDescent="0.25">
      <c r="B71" s="90" t="s">
        <v>2241</v>
      </c>
      <c r="H71" s="289">
        <v>62</v>
      </c>
      <c r="I71" s="266" t="s">
        <v>2860</v>
      </c>
      <c r="J71" t="s">
        <v>3017</v>
      </c>
      <c r="AY71" t="s">
        <v>3385</v>
      </c>
      <c r="BR71" s="264" t="s">
        <v>2539</v>
      </c>
      <c r="BS71" s="264" t="s">
        <v>2541</v>
      </c>
      <c r="BT71" s="264">
        <v>1</v>
      </c>
    </row>
    <row r="72" spans="1:74" x14ac:dyDescent="0.25">
      <c r="H72" s="289">
        <v>63</v>
      </c>
      <c r="I72" s="263" t="s">
        <v>3016</v>
      </c>
      <c r="J72" s="291">
        <v>1</v>
      </c>
      <c r="K72" s="502" t="s">
        <v>3021</v>
      </c>
      <c r="L72" s="502"/>
      <c r="BR72" s="264" t="s">
        <v>2542</v>
      </c>
      <c r="BS72" s="264" t="s">
        <v>2543</v>
      </c>
      <c r="BT72" s="264" t="s">
        <v>2509</v>
      </c>
    </row>
    <row r="73" spans="1:74" x14ac:dyDescent="0.25">
      <c r="H73" s="289">
        <v>64</v>
      </c>
      <c r="I73" s="263">
        <v>61</v>
      </c>
      <c r="J73" s="291">
        <v>2</v>
      </c>
      <c r="K73" s="502"/>
      <c r="L73" s="502"/>
      <c r="V73" s="263"/>
      <c r="W73" s="472"/>
      <c r="X73" s="472"/>
      <c r="Y73" s="472"/>
      <c r="Z73" s="263"/>
    </row>
    <row r="74" spans="1:74" x14ac:dyDescent="0.25">
      <c r="H74" s="289">
        <v>65</v>
      </c>
      <c r="I74" s="263" t="s">
        <v>2493</v>
      </c>
      <c r="J74" s="291">
        <v>3</v>
      </c>
      <c r="K74" s="502"/>
      <c r="L74" s="502"/>
      <c r="V74" s="263"/>
      <c r="W74" s="265"/>
      <c r="X74" s="263"/>
      <c r="Y74" s="263"/>
      <c r="Z74" s="263"/>
      <c r="AY74" s="3" t="s">
        <v>3386</v>
      </c>
      <c r="AZ74" s="3"/>
      <c r="BA74" s="3"/>
      <c r="BB74" s="3"/>
      <c r="BC74" s="3"/>
      <c r="BR74" s="263" t="s">
        <v>1389</v>
      </c>
      <c r="BS74" s="262" t="s">
        <v>1292</v>
      </c>
      <c r="BT74" s="262" t="s">
        <v>1032</v>
      </c>
    </row>
    <row r="75" spans="1:74" x14ac:dyDescent="0.25">
      <c r="H75" s="289">
        <v>66</v>
      </c>
      <c r="I75" s="263">
        <v>20</v>
      </c>
      <c r="J75" s="291">
        <v>4</v>
      </c>
      <c r="K75" s="502"/>
      <c r="L75" s="502"/>
      <c r="V75" s="263"/>
      <c r="W75" s="263"/>
      <c r="X75" s="263"/>
      <c r="Y75" s="263"/>
      <c r="Z75" s="263"/>
      <c r="AY75" t="s">
        <v>3387</v>
      </c>
      <c r="BR75" s="263">
        <v>1</v>
      </c>
      <c r="BS75" s="262" t="s">
        <v>2691</v>
      </c>
      <c r="BT75" s="262">
        <v>1</v>
      </c>
    </row>
    <row r="76" spans="1:74" x14ac:dyDescent="0.25">
      <c r="H76" s="289">
        <v>67</v>
      </c>
      <c r="I76" s="266">
        <v>55</v>
      </c>
      <c r="J76" s="291">
        <v>5</v>
      </c>
      <c r="K76" s="502"/>
      <c r="L76" s="502"/>
      <c r="V76" s="263"/>
      <c r="W76" s="263"/>
      <c r="X76" s="263"/>
      <c r="Y76" s="263"/>
      <c r="Z76" s="263"/>
      <c r="AY76" t="s">
        <v>3388</v>
      </c>
      <c r="BR76" s="263">
        <v>2</v>
      </c>
      <c r="BS76" s="262" t="s">
        <v>3034</v>
      </c>
      <c r="BT76" s="262">
        <v>1</v>
      </c>
    </row>
    <row r="77" spans="1:74" x14ac:dyDescent="0.25">
      <c r="H77" s="263"/>
      <c r="I77" s="263">
        <v>90</v>
      </c>
      <c r="AY77" t="s">
        <v>3389</v>
      </c>
      <c r="BR77" s="263">
        <v>3</v>
      </c>
      <c r="BS77" s="262" t="s">
        <v>3035</v>
      </c>
      <c r="BT77" s="262">
        <v>1</v>
      </c>
    </row>
    <row r="78" spans="1:74" x14ac:dyDescent="0.25">
      <c r="I78" s="266" t="s">
        <v>2241</v>
      </c>
      <c r="AY78" t="s">
        <v>3390</v>
      </c>
      <c r="BR78" s="263">
        <v>4</v>
      </c>
      <c r="BS78" s="262" t="s">
        <v>3036</v>
      </c>
      <c r="BT78" s="262">
        <v>1</v>
      </c>
    </row>
    <row r="79" spans="1:74" x14ac:dyDescent="0.25">
      <c r="I79" s="266"/>
    </row>
    <row r="80" spans="1:74" x14ac:dyDescent="0.25">
      <c r="BR80" t="e">
        <f>- to Unknown</f>
        <v>#NAME?</v>
      </c>
    </row>
    <row r="81" spans="6:70" x14ac:dyDescent="0.25">
      <c r="BR81" t="s">
        <v>3037</v>
      </c>
    </row>
    <row r="82" spans="6:70" x14ac:dyDescent="0.25">
      <c r="BR82" t="s">
        <v>2244</v>
      </c>
    </row>
    <row r="83" spans="6:70" x14ac:dyDescent="0.25">
      <c r="AY83" s="3" t="s">
        <v>3356</v>
      </c>
      <c r="AZ83" s="3"/>
      <c r="BA83" s="3"/>
      <c r="BB83" s="3"/>
      <c r="BC83" s="3"/>
      <c r="BR83" t="s">
        <v>3038</v>
      </c>
    </row>
    <row r="84" spans="6:70" x14ac:dyDescent="0.25">
      <c r="BR84" t="s">
        <v>3039</v>
      </c>
    </row>
    <row r="85" spans="6:70" x14ac:dyDescent="0.25">
      <c r="BR85" t="s">
        <v>3040</v>
      </c>
    </row>
    <row r="86" spans="6:70" x14ac:dyDescent="0.25">
      <c r="BR86" t="s">
        <v>2448</v>
      </c>
    </row>
    <row r="87" spans="6:70" x14ac:dyDescent="0.25">
      <c r="BR87" t="e">
        <f>- to is</f>
        <v>#NAME?</v>
      </c>
    </row>
    <row r="88" spans="6:70" x14ac:dyDescent="0.25">
      <c r="BR88" t="s">
        <v>3041</v>
      </c>
    </row>
    <row r="89" spans="6:70" x14ac:dyDescent="0.25">
      <c r="H89" s="280" t="s">
        <v>2241</v>
      </c>
      <c r="I89" s="274" t="s">
        <v>350</v>
      </c>
      <c r="J89" s="280" t="s">
        <v>3306</v>
      </c>
      <c r="BR89" t="s">
        <v>3042</v>
      </c>
    </row>
    <row r="90" spans="6:70" x14ac:dyDescent="0.25">
      <c r="BR90" t="s">
        <v>3043</v>
      </c>
    </row>
    <row r="91" spans="6:70" x14ac:dyDescent="0.25">
      <c r="F91" s="36" t="s">
        <v>3276</v>
      </c>
      <c r="G91" s="252">
        <v>0</v>
      </c>
      <c r="H91" s="252" t="s">
        <v>350</v>
      </c>
      <c r="I91" s="558" t="s">
        <v>3299</v>
      </c>
      <c r="J91" s="558"/>
      <c r="K91" s="558"/>
      <c r="L91" s="558"/>
      <c r="BR91" t="e">
        <f>- A: result</f>
        <v>#NAME?</v>
      </c>
    </row>
    <row r="92" spans="6:70" x14ac:dyDescent="0.25">
      <c r="F92" s="36"/>
      <c r="G92" s="252">
        <v>1</v>
      </c>
      <c r="H92" s="252" t="s">
        <v>350</v>
      </c>
      <c r="I92" s="558" t="s">
        <v>3300</v>
      </c>
      <c r="J92" s="558"/>
      <c r="K92" s="558"/>
      <c r="L92" s="558"/>
      <c r="BR92" t="s">
        <v>3044</v>
      </c>
    </row>
    <row r="93" spans="6:70" x14ac:dyDescent="0.25">
      <c r="F93" s="36" t="s">
        <v>3277</v>
      </c>
      <c r="G93" s="303">
        <v>0</v>
      </c>
      <c r="H93" s="303" t="s">
        <v>350</v>
      </c>
      <c r="I93" s="558" t="s">
        <v>3301</v>
      </c>
      <c r="J93" s="558"/>
      <c r="K93" s="558"/>
      <c r="L93" s="558"/>
      <c r="BR93" t="s">
        <v>3045</v>
      </c>
    </row>
    <row r="94" spans="6:70" x14ac:dyDescent="0.25">
      <c r="F94" s="36"/>
      <c r="G94" s="303">
        <v>1</v>
      </c>
      <c r="H94" s="303" t="s">
        <v>350</v>
      </c>
      <c r="I94" s="558" t="s">
        <v>3302</v>
      </c>
      <c r="J94" s="558"/>
      <c r="K94" s="558"/>
      <c r="L94" s="558"/>
      <c r="BR94" t="s">
        <v>3046</v>
      </c>
    </row>
    <row r="95" spans="6:70" x14ac:dyDescent="0.25">
      <c r="F95" s="36" t="s">
        <v>3281</v>
      </c>
      <c r="G95" s="252">
        <v>0</v>
      </c>
      <c r="H95" s="252" t="s">
        <v>350</v>
      </c>
      <c r="I95" s="558" t="s">
        <v>3303</v>
      </c>
      <c r="J95" s="558"/>
      <c r="K95" s="558"/>
      <c r="L95" s="558"/>
      <c r="BR95" t="s">
        <v>3047</v>
      </c>
    </row>
    <row r="96" spans="6:70" x14ac:dyDescent="0.25">
      <c r="F96" s="36"/>
      <c r="G96" s="252">
        <v>1</v>
      </c>
      <c r="H96" s="252" t="s">
        <v>350</v>
      </c>
      <c r="I96" s="558" t="s">
        <v>3304</v>
      </c>
      <c r="J96" s="558"/>
      <c r="K96" s="558"/>
      <c r="L96" s="558"/>
    </row>
    <row r="97" spans="1:74" x14ac:dyDescent="0.25">
      <c r="F97" s="559" t="s">
        <v>3305</v>
      </c>
      <c r="G97" s="559"/>
      <c r="H97" s="559" t="s">
        <v>350</v>
      </c>
      <c r="I97" s="559" t="s">
        <v>472</v>
      </c>
      <c r="J97" s="559"/>
      <c r="K97" s="559"/>
      <c r="L97" s="559"/>
      <c r="BR97" t="s">
        <v>2865</v>
      </c>
    </row>
    <row r="98" spans="1:74" x14ac:dyDescent="0.25">
      <c r="F98" s="559"/>
      <c r="G98" s="559"/>
      <c r="H98" s="559"/>
      <c r="I98" s="559"/>
      <c r="J98" s="559"/>
      <c r="K98" s="559"/>
      <c r="L98" s="559"/>
      <c r="BR98" s="264" t="s">
        <v>1389</v>
      </c>
      <c r="BS98" s="486" t="s">
        <v>2510</v>
      </c>
      <c r="BT98" s="486"/>
      <c r="BU98" s="486"/>
      <c r="BV98" s="264" t="s">
        <v>2499</v>
      </c>
    </row>
    <row r="99" spans="1:74" x14ac:dyDescent="0.25">
      <c r="F99" s="36" t="s">
        <v>3288</v>
      </c>
      <c r="G99" s="271">
        <v>0</v>
      </c>
      <c r="H99" s="271" t="s">
        <v>350</v>
      </c>
      <c r="I99" s="558" t="s">
        <v>3289</v>
      </c>
      <c r="J99" s="558"/>
      <c r="K99" s="558"/>
      <c r="L99" s="558"/>
      <c r="BR99" s="267">
        <v>1</v>
      </c>
      <c r="BS99" s="486" t="s">
        <v>2866</v>
      </c>
      <c r="BT99" s="486"/>
      <c r="BU99" s="486"/>
      <c r="BV99" s="264">
        <v>1</v>
      </c>
    </row>
    <row r="100" spans="1:74" x14ac:dyDescent="0.25">
      <c r="F100" s="36"/>
      <c r="G100" s="271">
        <v>1</v>
      </c>
      <c r="H100" s="271" t="s">
        <v>350</v>
      </c>
      <c r="I100" s="558" t="s">
        <v>3290</v>
      </c>
      <c r="J100" s="558"/>
      <c r="K100" s="558"/>
      <c r="L100" s="558"/>
      <c r="BR100" s="267" t="s">
        <v>2502</v>
      </c>
      <c r="BS100" s="486" t="s">
        <v>2503</v>
      </c>
      <c r="BT100" s="486"/>
      <c r="BU100" s="486"/>
      <c r="BV100" s="264" t="s">
        <v>2375</v>
      </c>
    </row>
    <row r="101" spans="1:74" x14ac:dyDescent="0.25">
      <c r="BR101" s="267" t="s">
        <v>2514</v>
      </c>
      <c r="BS101" s="486" t="s">
        <v>2867</v>
      </c>
      <c r="BT101" s="486"/>
      <c r="BU101" s="486"/>
      <c r="BV101" s="264">
        <v>1</v>
      </c>
    </row>
    <row r="102" spans="1:74" x14ac:dyDescent="0.25">
      <c r="BR102" s="551" t="s">
        <v>2542</v>
      </c>
      <c r="BS102" s="486" t="s">
        <v>2868</v>
      </c>
      <c r="BT102" s="486"/>
      <c r="BU102" s="486"/>
      <c r="BV102" s="486" t="s">
        <v>2509</v>
      </c>
    </row>
    <row r="103" spans="1:74" x14ac:dyDescent="0.25">
      <c r="BR103" s="551"/>
      <c r="BS103" s="486"/>
      <c r="BT103" s="486"/>
      <c r="BU103" s="486"/>
      <c r="BV103" s="486"/>
    </row>
    <row r="107" spans="1:74" x14ac:dyDescent="0.25">
      <c r="BR107" t="s">
        <v>2552</v>
      </c>
    </row>
    <row r="108" spans="1:74" x14ac:dyDescent="0.25">
      <c r="A108" t="s">
        <v>3399</v>
      </c>
    </row>
    <row r="109" spans="1:74" x14ac:dyDescent="0.25">
      <c r="BR109" s="264" t="s">
        <v>2449</v>
      </c>
      <c r="BS109" s="486" t="s">
        <v>1292</v>
      </c>
      <c r="BT109" s="486"/>
      <c r="BU109" s="264" t="s">
        <v>2499</v>
      </c>
    </row>
    <row r="110" spans="1:74" x14ac:dyDescent="0.25">
      <c r="BR110" s="264">
        <v>1</v>
      </c>
      <c r="BS110" s="486" t="s">
        <v>2547</v>
      </c>
      <c r="BT110" s="486"/>
      <c r="BU110" s="264">
        <v>1</v>
      </c>
    </row>
    <row r="111" spans="1:74" x14ac:dyDescent="0.25">
      <c r="BR111" s="264" t="s">
        <v>2512</v>
      </c>
      <c r="BS111" s="486" t="s">
        <v>2548</v>
      </c>
      <c r="BT111" s="486"/>
      <c r="BU111" s="264" t="s">
        <v>2375</v>
      </c>
    </row>
    <row r="112" spans="1:74" x14ac:dyDescent="0.25">
      <c r="BR112" s="264" t="s">
        <v>2514</v>
      </c>
      <c r="BS112" s="486" t="s">
        <v>2549</v>
      </c>
      <c r="BT112" s="486"/>
      <c r="BU112" s="264">
        <v>1</v>
      </c>
    </row>
    <row r="113" spans="70:74" x14ac:dyDescent="0.25">
      <c r="BR113" s="264" t="s">
        <v>2542</v>
      </c>
      <c r="BS113" s="486" t="s">
        <v>2550</v>
      </c>
      <c r="BT113" s="486"/>
      <c r="BU113" s="264" t="s">
        <v>2551</v>
      </c>
    </row>
    <row r="116" spans="70:74" x14ac:dyDescent="0.25">
      <c r="BR116" t="s">
        <v>1389</v>
      </c>
      <c r="BS116" s="438" t="s">
        <v>1292</v>
      </c>
      <c r="BT116" s="438"/>
      <c r="BU116" t="s">
        <v>1032</v>
      </c>
    </row>
    <row r="117" spans="70:74" x14ac:dyDescent="0.25">
      <c r="BR117">
        <v>1</v>
      </c>
      <c r="BS117" s="438" t="s">
        <v>3058</v>
      </c>
      <c r="BT117" s="438"/>
      <c r="BU117" s="263">
        <v>1</v>
      </c>
    </row>
    <row r="118" spans="70:74" x14ac:dyDescent="0.25">
      <c r="BR118" t="s">
        <v>3059</v>
      </c>
      <c r="BS118" s="438" t="s">
        <v>3060</v>
      </c>
      <c r="BT118" s="438"/>
      <c r="BU118" s="263" t="s">
        <v>2375</v>
      </c>
    </row>
    <row r="119" spans="70:74" x14ac:dyDescent="0.25">
      <c r="BR119" t="s">
        <v>2539</v>
      </c>
      <c r="BS119" t="s">
        <v>3061</v>
      </c>
      <c r="BU119" s="263">
        <v>1</v>
      </c>
    </row>
    <row r="120" spans="70:74" x14ac:dyDescent="0.25">
      <c r="BR120" t="s">
        <v>3056</v>
      </c>
      <c r="BS120" t="s">
        <v>3062</v>
      </c>
      <c r="BU120" s="263" t="s">
        <v>2509</v>
      </c>
    </row>
    <row r="121" spans="70:74" x14ac:dyDescent="0.25">
      <c r="BR121" t="s">
        <v>3057</v>
      </c>
    </row>
    <row r="125" spans="70:74" x14ac:dyDescent="0.25">
      <c r="BR125" s="262" t="s">
        <v>1389</v>
      </c>
      <c r="BS125" t="s">
        <v>1292</v>
      </c>
      <c r="BV125" t="s">
        <v>1032</v>
      </c>
    </row>
    <row r="126" spans="70:74" x14ac:dyDescent="0.25">
      <c r="BR126" s="262">
        <v>1</v>
      </c>
      <c r="BS126" t="s">
        <v>2700</v>
      </c>
      <c r="BV126" s="263">
        <v>1</v>
      </c>
    </row>
    <row r="127" spans="70:74" x14ac:dyDescent="0.25">
      <c r="BR127" s="262">
        <v>2</v>
      </c>
      <c r="BS127" t="s">
        <v>3034</v>
      </c>
      <c r="BV127" s="263">
        <v>1</v>
      </c>
    </row>
    <row r="128" spans="70:74" x14ac:dyDescent="0.25">
      <c r="BR128" s="262">
        <v>3</v>
      </c>
      <c r="BS128" t="s">
        <v>3064</v>
      </c>
      <c r="BV128" s="263">
        <v>1</v>
      </c>
    </row>
    <row r="129" spans="70:74" x14ac:dyDescent="0.25">
      <c r="BR129" s="262">
        <v>4</v>
      </c>
      <c r="BS129" t="s">
        <v>3065</v>
      </c>
      <c r="BV129" s="263">
        <v>1</v>
      </c>
    </row>
    <row r="157" spans="35:36" x14ac:dyDescent="0.25">
      <c r="AJ157" t="s">
        <v>3258</v>
      </c>
    </row>
    <row r="158" spans="35:36" x14ac:dyDescent="0.25">
      <c r="AI158" t="s">
        <v>3102</v>
      </c>
    </row>
    <row r="159" spans="35:36" x14ac:dyDescent="0.25">
      <c r="AJ159" t="s">
        <v>3103</v>
      </c>
    </row>
    <row r="160" spans="35:36" x14ac:dyDescent="0.25">
      <c r="AJ160" t="s">
        <v>3104</v>
      </c>
    </row>
    <row r="161" spans="35:37" x14ac:dyDescent="0.25">
      <c r="AJ161" t="s">
        <v>3212</v>
      </c>
    </row>
    <row r="162" spans="35:37" x14ac:dyDescent="0.25">
      <c r="AJ162" t="s">
        <v>3213</v>
      </c>
    </row>
    <row r="163" spans="35:37" x14ac:dyDescent="0.25">
      <c r="AK163" t="s">
        <v>3309</v>
      </c>
    </row>
    <row r="165" spans="35:37" x14ac:dyDescent="0.25">
      <c r="AI165" t="s">
        <v>3107</v>
      </c>
    </row>
    <row r="166" spans="35:37" x14ac:dyDescent="0.25">
      <c r="AJ166" t="s">
        <v>3108</v>
      </c>
    </row>
    <row r="167" spans="35:37" x14ac:dyDescent="0.25">
      <c r="AJ167" t="s">
        <v>3109</v>
      </c>
    </row>
    <row r="168" spans="35:37" x14ac:dyDescent="0.25">
      <c r="AJ168" t="s">
        <v>3214</v>
      </c>
    </row>
    <row r="170" spans="35:37" x14ac:dyDescent="0.25">
      <c r="AI170" t="s">
        <v>3148</v>
      </c>
    </row>
    <row r="171" spans="35:37" x14ac:dyDescent="0.25">
      <c r="AJ171" t="s">
        <v>3200</v>
      </c>
    </row>
    <row r="172" spans="35:37" x14ac:dyDescent="0.25">
      <c r="AJ172" t="s">
        <v>3215</v>
      </c>
    </row>
    <row r="174" spans="35:37" x14ac:dyDescent="0.25">
      <c r="AI174" t="s">
        <v>3216</v>
      </c>
    </row>
    <row r="175" spans="35:37" x14ac:dyDescent="0.25">
      <c r="AJ175" t="s">
        <v>3139</v>
      </c>
    </row>
    <row r="176" spans="35:37" x14ac:dyDescent="0.25">
      <c r="AJ176" t="s">
        <v>3217</v>
      </c>
    </row>
    <row r="177" spans="35:37" x14ac:dyDescent="0.25">
      <c r="AJ177" t="s">
        <v>3218</v>
      </c>
    </row>
    <row r="178" spans="35:37" x14ac:dyDescent="0.25">
      <c r="AJ178" t="s">
        <v>3219</v>
      </c>
    </row>
    <row r="179" spans="35:37" x14ac:dyDescent="0.25">
      <c r="AJ179" t="s">
        <v>3220</v>
      </c>
    </row>
    <row r="181" spans="35:37" x14ac:dyDescent="0.25">
      <c r="AI181" t="s">
        <v>3221</v>
      </c>
    </row>
    <row r="182" spans="35:37" x14ac:dyDescent="0.25">
      <c r="AJ182" t="s">
        <v>3253</v>
      </c>
    </row>
    <row r="183" spans="35:37" x14ac:dyDescent="0.25">
      <c r="AJ183" t="s">
        <v>3346</v>
      </c>
      <c r="AK183" t="s">
        <v>3222</v>
      </c>
    </row>
    <row r="184" spans="35:37" x14ac:dyDescent="0.25">
      <c r="AJ184" t="s">
        <v>3347</v>
      </c>
      <c r="AK184" t="s">
        <v>3223</v>
      </c>
    </row>
    <row r="185" spans="35:37" x14ac:dyDescent="0.25">
      <c r="AJ185" t="s">
        <v>3350</v>
      </c>
      <c r="AK185" t="s">
        <v>3224</v>
      </c>
    </row>
    <row r="186" spans="35:37" x14ac:dyDescent="0.25">
      <c r="AJ186" t="s">
        <v>3351</v>
      </c>
      <c r="AK186" t="s">
        <v>3225</v>
      </c>
    </row>
    <row r="187" spans="35:37" x14ac:dyDescent="0.25">
      <c r="AJ187" t="s">
        <v>3352</v>
      </c>
      <c r="AK187" t="s">
        <v>3226</v>
      </c>
    </row>
    <row r="188" spans="35:37" x14ac:dyDescent="0.25">
      <c r="AJ188" t="s">
        <v>3354</v>
      </c>
      <c r="AK188" t="s">
        <v>3227</v>
      </c>
    </row>
    <row r="189" spans="35:37" x14ac:dyDescent="0.25">
      <c r="AJ189" t="s">
        <v>3348</v>
      </c>
      <c r="AK189" t="s">
        <v>3228</v>
      </c>
    </row>
    <row r="190" spans="35:37" x14ac:dyDescent="0.25">
      <c r="AJ190" t="s">
        <v>3349</v>
      </c>
      <c r="AK190" t="s">
        <v>3229</v>
      </c>
    </row>
    <row r="191" spans="35:37" x14ac:dyDescent="0.25">
      <c r="AK191" t="s">
        <v>3230</v>
      </c>
    </row>
    <row r="192" spans="35:37" x14ac:dyDescent="0.25">
      <c r="AK192" t="s">
        <v>3219</v>
      </c>
    </row>
    <row r="193" spans="36:37" x14ac:dyDescent="0.25">
      <c r="AK193" t="s">
        <v>3231</v>
      </c>
    </row>
    <row r="194" spans="36:37" x14ac:dyDescent="0.25">
      <c r="AJ194" t="s">
        <v>3355</v>
      </c>
      <c r="AK194" t="s">
        <v>3228</v>
      </c>
    </row>
    <row r="195" spans="36:37" x14ac:dyDescent="0.25">
      <c r="AJ195" t="s">
        <v>3356</v>
      </c>
      <c r="AK195" t="s">
        <v>3232</v>
      </c>
    </row>
    <row r="196" spans="36:37" x14ac:dyDescent="0.25">
      <c r="AK196" t="s">
        <v>3233</v>
      </c>
    </row>
    <row r="197" spans="36:37" x14ac:dyDescent="0.25">
      <c r="AK197" t="s">
        <v>3234</v>
      </c>
    </row>
    <row r="198" spans="36:37" x14ac:dyDescent="0.25">
      <c r="AJ198" t="s">
        <v>3357</v>
      </c>
      <c r="AK198" t="s">
        <v>3259</v>
      </c>
    </row>
    <row r="199" spans="36:37" x14ac:dyDescent="0.25">
      <c r="AJ199" t="s">
        <v>3353</v>
      </c>
      <c r="AK199" t="s">
        <v>3260</v>
      </c>
    </row>
    <row r="200" spans="36:37" x14ac:dyDescent="0.25">
      <c r="AK200" t="s">
        <v>3261</v>
      </c>
    </row>
    <row r="211" spans="16:16" x14ac:dyDescent="0.25">
      <c r="P211" t="s">
        <v>2781</v>
      </c>
    </row>
    <row r="213" spans="16:16" x14ac:dyDescent="0.25">
      <c r="P213" t="s">
        <v>3066</v>
      </c>
    </row>
    <row r="214" spans="16:16" x14ac:dyDescent="0.25">
      <c r="P214" t="s">
        <v>3067</v>
      </c>
    </row>
    <row r="215" spans="16:16" x14ac:dyDescent="0.25">
      <c r="P215" t="s">
        <v>3068</v>
      </c>
    </row>
    <row r="217" spans="16:16" x14ac:dyDescent="0.25">
      <c r="P217" t="s">
        <v>1634</v>
      </c>
    </row>
    <row r="218" spans="16:16" x14ac:dyDescent="0.25">
      <c r="P218" t="s">
        <v>3069</v>
      </c>
    </row>
    <row r="219" spans="16:16" x14ac:dyDescent="0.25">
      <c r="P219" t="s">
        <v>3070</v>
      </c>
    </row>
    <row r="221" spans="16:16" x14ac:dyDescent="0.25">
      <c r="P221" t="s">
        <v>3071</v>
      </c>
    </row>
    <row r="222" spans="16:16" x14ac:dyDescent="0.25">
      <c r="P222" t="s">
        <v>3072</v>
      </c>
    </row>
    <row r="223" spans="16:16" x14ac:dyDescent="0.25">
      <c r="P223" t="s">
        <v>3068</v>
      </c>
    </row>
    <row r="225" spans="16:17" x14ac:dyDescent="0.25">
      <c r="P225" t="s">
        <v>3073</v>
      </c>
    </row>
    <row r="226" spans="16:17" x14ac:dyDescent="0.25">
      <c r="P226" t="s">
        <v>3074</v>
      </c>
    </row>
    <row r="227" spans="16:17" x14ac:dyDescent="0.25">
      <c r="P227" t="s">
        <v>3075</v>
      </c>
    </row>
    <row r="229" spans="16:17" x14ac:dyDescent="0.25">
      <c r="P229" t="s">
        <v>1634</v>
      </c>
    </row>
    <row r="230" spans="16:17" x14ac:dyDescent="0.25">
      <c r="P230" t="s">
        <v>3076</v>
      </c>
    </row>
    <row r="231" spans="16:17" x14ac:dyDescent="0.25">
      <c r="P231" t="s">
        <v>3077</v>
      </c>
    </row>
    <row r="233" spans="16:17" x14ac:dyDescent="0.25">
      <c r="P233" t="s">
        <v>1054</v>
      </c>
    </row>
    <row r="234" spans="16:17" x14ac:dyDescent="0.25">
      <c r="P234" t="s">
        <v>3078</v>
      </c>
    </row>
    <row r="235" spans="16:17" x14ac:dyDescent="0.25">
      <c r="P235" t="s">
        <v>3079</v>
      </c>
    </row>
    <row r="237" spans="16:17" x14ac:dyDescent="0.25">
      <c r="P237" t="s">
        <v>3080</v>
      </c>
    </row>
    <row r="238" spans="16:17" x14ac:dyDescent="0.25">
      <c r="P238" t="s">
        <v>3081</v>
      </c>
    </row>
    <row r="239" spans="16:17" x14ac:dyDescent="0.25">
      <c r="Q239" t="s">
        <v>3082</v>
      </c>
    </row>
    <row r="240" spans="16:17" x14ac:dyDescent="0.25">
      <c r="Q240" t="s">
        <v>3083</v>
      </c>
    </row>
    <row r="241" spans="16:17" x14ac:dyDescent="0.25">
      <c r="P241" t="s">
        <v>3084</v>
      </c>
    </row>
    <row r="242" spans="16:17" x14ac:dyDescent="0.25">
      <c r="Q242" t="s">
        <v>3082</v>
      </c>
    </row>
    <row r="243" spans="16:17" x14ac:dyDescent="0.25">
      <c r="Q243" t="s">
        <v>3083</v>
      </c>
    </row>
    <row r="244" spans="16:17" x14ac:dyDescent="0.25">
      <c r="P244" t="s">
        <v>3085</v>
      </c>
    </row>
    <row r="245" spans="16:17" x14ac:dyDescent="0.25">
      <c r="P245" t="s">
        <v>3086</v>
      </c>
    </row>
    <row r="246" spans="16:17" x14ac:dyDescent="0.25">
      <c r="P246" t="s">
        <v>3075</v>
      </c>
    </row>
    <row r="248" spans="16:17" x14ac:dyDescent="0.25">
      <c r="P248" t="s">
        <v>1634</v>
      </c>
    </row>
    <row r="249" spans="16:17" x14ac:dyDescent="0.25">
      <c r="P249" t="s">
        <v>3076</v>
      </c>
    </row>
    <row r="250" spans="16:17" x14ac:dyDescent="0.25">
      <c r="P250" t="s">
        <v>3087</v>
      </c>
    </row>
    <row r="252" spans="16:17" x14ac:dyDescent="0.25">
      <c r="P252" t="s">
        <v>1054</v>
      </c>
    </row>
    <row r="253" spans="16:17" x14ac:dyDescent="0.25">
      <c r="P253" t="s">
        <v>3088</v>
      </c>
    </row>
    <row r="254" spans="16:17" x14ac:dyDescent="0.25">
      <c r="P254" t="s">
        <v>3089</v>
      </c>
    </row>
    <row r="256" spans="16:17" x14ac:dyDescent="0.25">
      <c r="P256" t="s">
        <v>3090</v>
      </c>
    </row>
    <row r="257" spans="16:16" x14ac:dyDescent="0.25">
      <c r="P257" t="s">
        <v>3091</v>
      </c>
    </row>
    <row r="258" spans="16:16" x14ac:dyDescent="0.25">
      <c r="P258" t="s">
        <v>3071</v>
      </c>
    </row>
    <row r="259" spans="16:16" x14ac:dyDescent="0.25">
      <c r="P259" t="s">
        <v>3072</v>
      </c>
    </row>
    <row r="260" spans="16:16" x14ac:dyDescent="0.25">
      <c r="P260" t="s">
        <v>3068</v>
      </c>
    </row>
    <row r="262" spans="16:16" x14ac:dyDescent="0.25">
      <c r="P262" t="s">
        <v>3092</v>
      </c>
    </row>
    <row r="263" spans="16:16" x14ac:dyDescent="0.25">
      <c r="P263" t="s">
        <v>3093</v>
      </c>
    </row>
    <row r="264" spans="16:16" x14ac:dyDescent="0.25">
      <c r="P264" t="s">
        <v>3075</v>
      </c>
    </row>
    <row r="266" spans="16:16" x14ac:dyDescent="0.25">
      <c r="P266" t="s">
        <v>1634</v>
      </c>
    </row>
    <row r="267" spans="16:16" x14ac:dyDescent="0.25">
      <c r="P267" t="s">
        <v>3076</v>
      </c>
    </row>
    <row r="268" spans="16:16" x14ac:dyDescent="0.25">
      <c r="P268" t="s">
        <v>3094</v>
      </c>
    </row>
    <row r="270" spans="16:16" x14ac:dyDescent="0.25">
      <c r="P270" t="s">
        <v>2927</v>
      </c>
    </row>
    <row r="271" spans="16:16" x14ac:dyDescent="0.25">
      <c r="P271" t="s">
        <v>3095</v>
      </c>
    </row>
    <row r="272" spans="16:16" x14ac:dyDescent="0.25">
      <c r="P272" t="s">
        <v>3096</v>
      </c>
    </row>
    <row r="274" spans="16:18" x14ac:dyDescent="0.25">
      <c r="P274" t="s">
        <v>3097</v>
      </c>
    </row>
    <row r="275" spans="16:18" x14ac:dyDescent="0.25">
      <c r="P275" t="s">
        <v>2930</v>
      </c>
    </row>
    <row r="276" spans="16:18" x14ac:dyDescent="0.25">
      <c r="P276" t="s">
        <v>3098</v>
      </c>
    </row>
    <row r="277" spans="16:18" x14ac:dyDescent="0.25">
      <c r="P277" t="s">
        <v>3099</v>
      </c>
    </row>
    <row r="279" spans="16:18" x14ac:dyDescent="0.25">
      <c r="P279" t="s">
        <v>3100</v>
      </c>
    </row>
    <row r="280" spans="16:18" x14ac:dyDescent="0.25">
      <c r="Q280" t="s">
        <v>3101</v>
      </c>
    </row>
    <row r="281" spans="16:18" x14ac:dyDescent="0.25">
      <c r="P281" t="s">
        <v>3102</v>
      </c>
    </row>
    <row r="282" spans="16:18" x14ac:dyDescent="0.25">
      <c r="Q282" t="s">
        <v>3103</v>
      </c>
    </row>
    <row r="283" spans="16:18" x14ac:dyDescent="0.25">
      <c r="Q283" t="s">
        <v>3104</v>
      </c>
    </row>
    <row r="284" spans="16:18" x14ac:dyDescent="0.25">
      <c r="Q284" t="s">
        <v>3105</v>
      </c>
    </row>
    <row r="285" spans="16:18" x14ac:dyDescent="0.25">
      <c r="Q285" t="s">
        <v>3106</v>
      </c>
    </row>
    <row r="286" spans="16:18" x14ac:dyDescent="0.25">
      <c r="R286" t="e">
        <f>- not Service presentation, not in International Backward</f>
        <v>#NAME?</v>
      </c>
    </row>
    <row r="288" spans="16:18" x14ac:dyDescent="0.25">
      <c r="P288" t="s">
        <v>3107</v>
      </c>
    </row>
    <row r="289" spans="16:17" x14ac:dyDescent="0.25">
      <c r="Q289" t="s">
        <v>3108</v>
      </c>
    </row>
    <row r="290" spans="16:17" x14ac:dyDescent="0.25">
      <c r="Q290" t="s">
        <v>3109</v>
      </c>
    </row>
    <row r="291" spans="16:17" x14ac:dyDescent="0.25">
      <c r="Q291" t="s">
        <v>3110</v>
      </c>
    </row>
    <row r="293" spans="16:17" x14ac:dyDescent="0.25">
      <c r="P293" t="s">
        <v>3111</v>
      </c>
    </row>
    <row r="294" spans="16:17" x14ac:dyDescent="0.25">
      <c r="Q294" t="s">
        <v>3112</v>
      </c>
    </row>
    <row r="295" spans="16:17" x14ac:dyDescent="0.25">
      <c r="Q295" t="s">
        <v>3113</v>
      </c>
    </row>
    <row r="297" spans="16:17" x14ac:dyDescent="0.25">
      <c r="P297" t="s">
        <v>3114</v>
      </c>
    </row>
    <row r="298" spans="16:17" x14ac:dyDescent="0.25">
      <c r="Q298" t="s">
        <v>3115</v>
      </c>
    </row>
    <row r="299" spans="16:17" x14ac:dyDescent="0.25">
      <c r="Q299" t="s">
        <v>3116</v>
      </c>
    </row>
    <row r="300" spans="16:17" x14ac:dyDescent="0.25">
      <c r="Q300" t="s">
        <v>3117</v>
      </c>
    </row>
    <row r="302" spans="16:17" x14ac:dyDescent="0.25">
      <c r="P302" t="s">
        <v>3114</v>
      </c>
    </row>
    <row r="303" spans="16:17" x14ac:dyDescent="0.25">
      <c r="Q303" t="s">
        <v>3118</v>
      </c>
    </row>
    <row r="304" spans="16:17" x14ac:dyDescent="0.25">
      <c r="Q304" t="s">
        <v>3119</v>
      </c>
    </row>
    <row r="305" spans="16:17" x14ac:dyDescent="0.25">
      <c r="Q305" t="s">
        <v>3120</v>
      </c>
    </row>
    <row r="307" spans="16:17" x14ac:dyDescent="0.25">
      <c r="P307" t="s">
        <v>3114</v>
      </c>
    </row>
    <row r="308" spans="16:17" x14ac:dyDescent="0.25">
      <c r="Q308" t="s">
        <v>3121</v>
      </c>
    </row>
    <row r="309" spans="16:17" x14ac:dyDescent="0.25">
      <c r="Q309" t="s">
        <v>3122</v>
      </c>
    </row>
    <row r="310" spans="16:17" x14ac:dyDescent="0.25">
      <c r="Q310" t="s">
        <v>3123</v>
      </c>
    </row>
    <row r="312" spans="16:17" x14ac:dyDescent="0.25">
      <c r="P312" t="s">
        <v>3097</v>
      </c>
    </row>
    <row r="313" spans="16:17" x14ac:dyDescent="0.25">
      <c r="P313" t="s">
        <v>2958</v>
      </c>
    </row>
    <row r="314" spans="16:17" x14ac:dyDescent="0.25">
      <c r="P314" t="s">
        <v>3124</v>
      </c>
    </row>
    <row r="315" spans="16:17" x14ac:dyDescent="0.25">
      <c r="P315" t="s">
        <v>3125</v>
      </c>
    </row>
    <row r="317" spans="16:17" x14ac:dyDescent="0.25">
      <c r="P317" t="s">
        <v>3126</v>
      </c>
    </row>
    <row r="318" spans="16:17" x14ac:dyDescent="0.25">
      <c r="P318" t="s">
        <v>3127</v>
      </c>
    </row>
    <row r="319" spans="16:17" x14ac:dyDescent="0.25">
      <c r="P319" t="s">
        <v>3128</v>
      </c>
    </row>
    <row r="320" spans="16:17" x14ac:dyDescent="0.25">
      <c r="P320" t="s">
        <v>3129</v>
      </c>
    </row>
    <row r="321" spans="16:17" x14ac:dyDescent="0.25">
      <c r="Q321" t="s">
        <v>3130</v>
      </c>
    </row>
    <row r="322" spans="16:17" x14ac:dyDescent="0.25">
      <c r="Q322" t="e">
        <f>- GM returned : contains PID the</f>
        <v>#NAME?</v>
      </c>
    </row>
    <row r="323" spans="16:17" x14ac:dyDescent="0.25">
      <c r="Q323" t="s">
        <v>3131</v>
      </c>
    </row>
    <row r="326" spans="16:17" x14ac:dyDescent="0.25">
      <c r="P326" t="s">
        <v>3097</v>
      </c>
    </row>
    <row r="327" spans="16:17" x14ac:dyDescent="0.25">
      <c r="P327" t="s">
        <v>3132</v>
      </c>
    </row>
    <row r="328" spans="16:17" x14ac:dyDescent="0.25">
      <c r="P328" t="s">
        <v>3133</v>
      </c>
    </row>
    <row r="329" spans="16:17" x14ac:dyDescent="0.25">
      <c r="P329" t="s">
        <v>3067</v>
      </c>
    </row>
    <row r="330" spans="16:17" x14ac:dyDescent="0.25">
      <c r="P330" t="s">
        <v>3068</v>
      </c>
    </row>
    <row r="332" spans="16:17" x14ac:dyDescent="0.25">
      <c r="P332" t="s">
        <v>3134</v>
      </c>
    </row>
    <row r="333" spans="16:17" x14ac:dyDescent="0.25">
      <c r="P333" t="s">
        <v>3072</v>
      </c>
    </row>
    <row r="334" spans="16:17" x14ac:dyDescent="0.25">
      <c r="P334" t="s">
        <v>3068</v>
      </c>
    </row>
    <row r="336" spans="16:17" x14ac:dyDescent="0.25">
      <c r="P336" t="s">
        <v>3135</v>
      </c>
    </row>
    <row r="337" spans="16:17" x14ac:dyDescent="0.25">
      <c r="P337" t="s">
        <v>3093</v>
      </c>
    </row>
    <row r="338" spans="16:17" x14ac:dyDescent="0.25">
      <c r="P338" t="s">
        <v>3075</v>
      </c>
    </row>
    <row r="340" spans="16:17" x14ac:dyDescent="0.25">
      <c r="P340" t="s">
        <v>3097</v>
      </c>
    </row>
    <row r="341" spans="16:17" x14ac:dyDescent="0.25">
      <c r="P341" t="s">
        <v>2965</v>
      </c>
    </row>
    <row r="342" spans="16:17" x14ac:dyDescent="0.25">
      <c r="P342" t="s">
        <v>3136</v>
      </c>
    </row>
    <row r="343" spans="16:17" x14ac:dyDescent="0.25">
      <c r="P343" t="s">
        <v>3137</v>
      </c>
    </row>
    <row r="345" spans="16:17" x14ac:dyDescent="0.25">
      <c r="P345" t="s">
        <v>3138</v>
      </c>
    </row>
    <row r="346" spans="16:17" x14ac:dyDescent="0.25">
      <c r="Q346" t="s">
        <v>3139</v>
      </c>
    </row>
    <row r="347" spans="16:17" x14ac:dyDescent="0.25">
      <c r="P347" t="s">
        <v>3107</v>
      </c>
    </row>
    <row r="348" spans="16:17" x14ac:dyDescent="0.25">
      <c r="Q348" t="s">
        <v>3108</v>
      </c>
    </row>
    <row r="349" spans="16:17" x14ac:dyDescent="0.25">
      <c r="Q349" t="s">
        <v>3140</v>
      </c>
    </row>
    <row r="350" spans="16:17" x14ac:dyDescent="0.25">
      <c r="Q350" t="s">
        <v>3141</v>
      </c>
    </row>
    <row r="352" spans="16:17" x14ac:dyDescent="0.25">
      <c r="P352" t="s">
        <v>3142</v>
      </c>
    </row>
    <row r="353" spans="16:18" x14ac:dyDescent="0.25">
      <c r="Q353" t="s">
        <v>3130</v>
      </c>
    </row>
    <row r="354" spans="16:18" x14ac:dyDescent="0.25">
      <c r="Q354" t="s">
        <v>3143</v>
      </c>
    </row>
    <row r="356" spans="16:18" x14ac:dyDescent="0.25">
      <c r="P356" t="s">
        <v>3097</v>
      </c>
    </row>
    <row r="357" spans="16:18" x14ac:dyDescent="0.25">
      <c r="P357" t="s">
        <v>2930</v>
      </c>
    </row>
    <row r="358" spans="16:18" x14ac:dyDescent="0.25">
      <c r="P358" t="s">
        <v>3144</v>
      </c>
    </row>
    <row r="359" spans="16:18" x14ac:dyDescent="0.25">
      <c r="P359" t="s">
        <v>3145</v>
      </c>
    </row>
    <row r="361" spans="16:18" x14ac:dyDescent="0.25">
      <c r="P361" t="s">
        <v>3100</v>
      </c>
    </row>
    <row r="362" spans="16:18" x14ac:dyDescent="0.25">
      <c r="Q362" t="s">
        <v>3146</v>
      </c>
    </row>
    <row r="363" spans="16:18" x14ac:dyDescent="0.25">
      <c r="P363" t="s">
        <v>3102</v>
      </c>
    </row>
    <row r="364" spans="16:18" x14ac:dyDescent="0.25">
      <c r="Q364" t="s">
        <v>3103</v>
      </c>
    </row>
    <row r="365" spans="16:18" x14ac:dyDescent="0.25">
      <c r="Q365" t="s">
        <v>3104</v>
      </c>
    </row>
    <row r="366" spans="16:18" x14ac:dyDescent="0.25">
      <c r="Q366" t="s">
        <v>3147</v>
      </c>
    </row>
    <row r="367" spans="16:18" x14ac:dyDescent="0.25">
      <c r="Q367" t="s">
        <v>3106</v>
      </c>
    </row>
    <row r="368" spans="16:18" x14ac:dyDescent="0.25">
      <c r="R368" t="e">
        <f>- _xlnm.Print_Area UD ME of SRR, not Service presentation, not in International Backward</f>
        <v>#NAME?</v>
      </c>
    </row>
    <row r="370" spans="16:17" x14ac:dyDescent="0.25">
      <c r="P370" t="s">
        <v>3107</v>
      </c>
    </row>
    <row r="371" spans="16:17" x14ac:dyDescent="0.25">
      <c r="Q371" t="s">
        <v>3108</v>
      </c>
    </row>
    <row r="372" spans="16:17" x14ac:dyDescent="0.25">
      <c r="Q372" t="s">
        <v>3109</v>
      </c>
    </row>
    <row r="373" spans="16:17" x14ac:dyDescent="0.25">
      <c r="Q373" t="s">
        <v>3110</v>
      </c>
    </row>
    <row r="375" spans="16:17" x14ac:dyDescent="0.25">
      <c r="P375" t="s">
        <v>3148</v>
      </c>
    </row>
    <row r="376" spans="16:17" x14ac:dyDescent="0.25">
      <c r="Q376" t="s">
        <v>3149</v>
      </c>
    </row>
    <row r="377" spans="16:17" x14ac:dyDescent="0.25">
      <c r="Q377" t="s">
        <v>3150</v>
      </c>
    </row>
    <row r="379" spans="16:17" x14ac:dyDescent="0.25">
      <c r="P379" t="s">
        <v>3151</v>
      </c>
    </row>
    <row r="380" spans="16:17" x14ac:dyDescent="0.25">
      <c r="Q380" t="s">
        <v>3152</v>
      </c>
    </row>
    <row r="381" spans="16:17" x14ac:dyDescent="0.25">
      <c r="Q381" t="s">
        <v>3116</v>
      </c>
    </row>
    <row r="382" spans="16:17" x14ac:dyDescent="0.25">
      <c r="Q382" t="s">
        <v>3153</v>
      </c>
    </row>
    <row r="384" spans="16:17" x14ac:dyDescent="0.25">
      <c r="P384" t="s">
        <v>3151</v>
      </c>
    </row>
    <row r="385" spans="16:17" x14ac:dyDescent="0.25">
      <c r="Q385" t="s">
        <v>3118</v>
      </c>
    </row>
    <row r="386" spans="16:17" x14ac:dyDescent="0.25">
      <c r="Q386" t="s">
        <v>3119</v>
      </c>
    </row>
    <row r="387" spans="16:17" x14ac:dyDescent="0.25">
      <c r="Q387" t="s">
        <v>3154</v>
      </c>
    </row>
    <row r="389" spans="16:17" x14ac:dyDescent="0.25">
      <c r="P389" t="s">
        <v>3151</v>
      </c>
    </row>
    <row r="390" spans="16:17" x14ac:dyDescent="0.25">
      <c r="Q390" t="s">
        <v>3155</v>
      </c>
    </row>
    <row r="391" spans="16:17" x14ac:dyDescent="0.25">
      <c r="Q391" t="s">
        <v>3122</v>
      </c>
    </row>
    <row r="392" spans="16:17" x14ac:dyDescent="0.25">
      <c r="Q392" t="s">
        <v>3156</v>
      </c>
    </row>
    <row r="394" spans="16:17" x14ac:dyDescent="0.25">
      <c r="P394" t="s">
        <v>3151</v>
      </c>
    </row>
    <row r="395" spans="16:17" x14ac:dyDescent="0.25">
      <c r="Q395" t="s">
        <v>3112</v>
      </c>
    </row>
    <row r="396" spans="16:17" x14ac:dyDescent="0.25">
      <c r="Q396" t="s">
        <v>3157</v>
      </c>
    </row>
    <row r="397" spans="16:17" x14ac:dyDescent="0.25">
      <c r="Q397" t="s">
        <v>3158</v>
      </c>
    </row>
    <row r="399" spans="16:17" x14ac:dyDescent="0.25">
      <c r="P399" t="s">
        <v>3097</v>
      </c>
    </row>
    <row r="400" spans="16:17" x14ac:dyDescent="0.25">
      <c r="P400" t="s">
        <v>2958</v>
      </c>
    </row>
    <row r="401" spans="16:17" x14ac:dyDescent="0.25">
      <c r="P401" t="s">
        <v>3159</v>
      </c>
    </row>
    <row r="402" spans="16:17" x14ac:dyDescent="0.25">
      <c r="P402" t="s">
        <v>3160</v>
      </c>
    </row>
    <row r="404" spans="16:17" x14ac:dyDescent="0.25">
      <c r="P404" t="s">
        <v>3161</v>
      </c>
    </row>
    <row r="405" spans="16:17" x14ac:dyDescent="0.25">
      <c r="P405" t="s">
        <v>3162</v>
      </c>
    </row>
    <row r="406" spans="16:17" x14ac:dyDescent="0.25">
      <c r="P406" t="s">
        <v>3128</v>
      </c>
    </row>
    <row r="407" spans="16:17" x14ac:dyDescent="0.25">
      <c r="P407" t="s">
        <v>3129</v>
      </c>
    </row>
    <row r="408" spans="16:17" x14ac:dyDescent="0.25">
      <c r="Q408" t="s">
        <v>3130</v>
      </c>
    </row>
    <row r="409" spans="16:17" x14ac:dyDescent="0.25">
      <c r="Q409" t="e">
        <f>- GM returned : contains PID the</f>
        <v>#NAME?</v>
      </c>
    </row>
    <row r="410" spans="16:17" x14ac:dyDescent="0.25">
      <c r="Q410" t="s">
        <v>3131</v>
      </c>
    </row>
    <row r="412" spans="16:17" x14ac:dyDescent="0.25">
      <c r="P412" t="s">
        <v>3142</v>
      </c>
    </row>
    <row r="413" spans="16:17" x14ac:dyDescent="0.25">
      <c r="Q413" t="s">
        <v>3130</v>
      </c>
    </row>
    <row r="414" spans="16:17" x14ac:dyDescent="0.25">
      <c r="Q414" t="s">
        <v>3143</v>
      </c>
    </row>
    <row r="416" spans="16:17" x14ac:dyDescent="0.25">
      <c r="P416" t="s">
        <v>3097</v>
      </c>
    </row>
    <row r="417" spans="16:18" x14ac:dyDescent="0.25">
      <c r="P417" t="s">
        <v>2930</v>
      </c>
    </row>
    <row r="418" spans="16:18" x14ac:dyDescent="0.25">
      <c r="P418" t="s">
        <v>3163</v>
      </c>
    </row>
    <row r="419" spans="16:18" x14ac:dyDescent="0.25">
      <c r="P419" t="s">
        <v>3164</v>
      </c>
    </row>
    <row r="421" spans="16:18" x14ac:dyDescent="0.25">
      <c r="P421" t="s">
        <v>3165</v>
      </c>
    </row>
    <row r="422" spans="16:18" x14ac:dyDescent="0.25">
      <c r="Q422" t="s">
        <v>3166</v>
      </c>
    </row>
    <row r="423" spans="16:18" x14ac:dyDescent="0.25">
      <c r="P423" t="s">
        <v>3102</v>
      </c>
    </row>
    <row r="424" spans="16:18" x14ac:dyDescent="0.25">
      <c r="Q424" t="s">
        <v>3103</v>
      </c>
    </row>
    <row r="425" spans="16:18" x14ac:dyDescent="0.25">
      <c r="Q425" t="s">
        <v>3104</v>
      </c>
    </row>
    <row r="426" spans="16:18" x14ac:dyDescent="0.25">
      <c r="Q426" t="s">
        <v>3147</v>
      </c>
    </row>
    <row r="427" spans="16:18" x14ac:dyDescent="0.25">
      <c r="Q427" t="s">
        <v>3106</v>
      </c>
    </row>
    <row r="428" spans="16:18" x14ac:dyDescent="0.25">
      <c r="R428" t="e">
        <f>- _xlnm.Print_Area UD ME of SRR, not Service presentation, not in International Backward</f>
        <v>#NAME?</v>
      </c>
    </row>
    <row r="430" spans="16:18" x14ac:dyDescent="0.25">
      <c r="P430" t="s">
        <v>3107</v>
      </c>
    </row>
    <row r="431" spans="16:18" x14ac:dyDescent="0.25">
      <c r="Q431" t="s">
        <v>3108</v>
      </c>
    </row>
    <row r="432" spans="16:18" x14ac:dyDescent="0.25">
      <c r="Q432" t="s">
        <v>3109</v>
      </c>
    </row>
    <row r="433" spans="16:17" x14ac:dyDescent="0.25">
      <c r="Q433" t="s">
        <v>3110</v>
      </c>
    </row>
    <row r="435" spans="16:17" x14ac:dyDescent="0.25">
      <c r="P435" t="s">
        <v>3148</v>
      </c>
    </row>
    <row r="436" spans="16:17" x14ac:dyDescent="0.25">
      <c r="Q436" t="s">
        <v>3167</v>
      </c>
    </row>
    <row r="437" spans="16:17" x14ac:dyDescent="0.25">
      <c r="Q437" t="s">
        <v>3168</v>
      </c>
    </row>
    <row r="439" spans="16:17" x14ac:dyDescent="0.25">
      <c r="P439" t="s">
        <v>3151</v>
      </c>
    </row>
    <row r="440" spans="16:17" x14ac:dyDescent="0.25">
      <c r="Q440" t="s">
        <v>3118</v>
      </c>
    </row>
    <row r="441" spans="16:17" x14ac:dyDescent="0.25">
      <c r="Q441" t="s">
        <v>3116</v>
      </c>
    </row>
    <row r="442" spans="16:17" x14ac:dyDescent="0.25">
      <c r="Q442" t="s">
        <v>3169</v>
      </c>
    </row>
    <row r="444" spans="16:17" x14ac:dyDescent="0.25">
      <c r="P444" t="s">
        <v>3151</v>
      </c>
    </row>
    <row r="445" spans="16:17" x14ac:dyDescent="0.25">
      <c r="Q445" t="s">
        <v>3170</v>
      </c>
    </row>
    <row r="446" spans="16:17" x14ac:dyDescent="0.25">
      <c r="Q446" t="s">
        <v>3119</v>
      </c>
    </row>
    <row r="447" spans="16:17" x14ac:dyDescent="0.25">
      <c r="Q447" t="s">
        <v>3171</v>
      </c>
    </row>
    <row r="449" spans="16:17" x14ac:dyDescent="0.25">
      <c r="P449" t="s">
        <v>3097</v>
      </c>
    </row>
    <row r="450" spans="16:17" x14ac:dyDescent="0.25">
      <c r="P450" t="s">
        <v>2958</v>
      </c>
    </row>
    <row r="451" spans="16:17" x14ac:dyDescent="0.25">
      <c r="P451" t="s">
        <v>3172</v>
      </c>
    </row>
    <row r="452" spans="16:17" x14ac:dyDescent="0.25">
      <c r="P452" t="s">
        <v>3137</v>
      </c>
    </row>
    <row r="454" spans="16:17" x14ac:dyDescent="0.25">
      <c r="P454" t="s">
        <v>3126</v>
      </c>
    </row>
    <row r="455" spans="16:17" x14ac:dyDescent="0.25">
      <c r="P455" t="s">
        <v>3162</v>
      </c>
    </row>
    <row r="456" spans="16:17" x14ac:dyDescent="0.25">
      <c r="P456" t="s">
        <v>3128</v>
      </c>
    </row>
    <row r="457" spans="16:17" x14ac:dyDescent="0.25">
      <c r="P457" t="s">
        <v>3129</v>
      </c>
    </row>
    <row r="458" spans="16:17" x14ac:dyDescent="0.25">
      <c r="Q458" t="s">
        <v>3130</v>
      </c>
    </row>
    <row r="459" spans="16:17" x14ac:dyDescent="0.25">
      <c r="Q459" t="e">
        <f>- GM returned : BB MR information this RD SME short required command this VPF</f>
        <v>#NAME?</v>
      </c>
    </row>
    <row r="460" spans="16:17" x14ac:dyDescent="0.25">
      <c r="Q460" t="s">
        <v>3131</v>
      </c>
    </row>
    <row r="463" spans="16:17" x14ac:dyDescent="0.25">
      <c r="P463" t="s">
        <v>3097</v>
      </c>
    </row>
    <row r="464" spans="16:17" x14ac:dyDescent="0.25">
      <c r="P464" t="s">
        <v>2930</v>
      </c>
    </row>
    <row r="465" spans="16:18" x14ac:dyDescent="0.25">
      <c r="P465" t="s">
        <v>3144</v>
      </c>
    </row>
    <row r="466" spans="16:18" x14ac:dyDescent="0.25">
      <c r="P466" t="s">
        <v>3145</v>
      </c>
    </row>
    <row r="468" spans="16:18" x14ac:dyDescent="0.25">
      <c r="P468" t="s">
        <v>3100</v>
      </c>
    </row>
    <row r="469" spans="16:18" x14ac:dyDescent="0.25">
      <c r="Q469" t="s">
        <v>3146</v>
      </c>
    </row>
    <row r="470" spans="16:18" x14ac:dyDescent="0.25">
      <c r="P470" t="s">
        <v>3102</v>
      </c>
    </row>
    <row r="471" spans="16:18" x14ac:dyDescent="0.25">
      <c r="Q471" t="s">
        <v>3103</v>
      </c>
    </row>
    <row r="472" spans="16:18" x14ac:dyDescent="0.25">
      <c r="Q472" t="s">
        <v>3104</v>
      </c>
    </row>
    <row r="473" spans="16:18" x14ac:dyDescent="0.25">
      <c r="Q473" t="s">
        <v>3147</v>
      </c>
    </row>
    <row r="474" spans="16:18" x14ac:dyDescent="0.25">
      <c r="Q474" t="s">
        <v>3106</v>
      </c>
    </row>
    <row r="475" spans="16:18" x14ac:dyDescent="0.25">
      <c r="R475" t="e">
        <f>- _xlnm.Print_Area UD ME of SRR, not Service presentation, not in International Backward</f>
        <v>#NAME?</v>
      </c>
    </row>
    <row r="477" spans="16:18" x14ac:dyDescent="0.25">
      <c r="P477" t="s">
        <v>3107</v>
      </c>
    </row>
    <row r="478" spans="16:18" x14ac:dyDescent="0.25">
      <c r="Q478" t="s">
        <v>3108</v>
      </c>
    </row>
    <row r="479" spans="16:18" x14ac:dyDescent="0.25">
      <c r="Q479" t="s">
        <v>3109</v>
      </c>
    </row>
    <row r="480" spans="16:18" x14ac:dyDescent="0.25">
      <c r="Q480" t="s">
        <v>3110</v>
      </c>
    </row>
    <row r="482" spans="16:17" x14ac:dyDescent="0.25">
      <c r="P482" t="s">
        <v>3148</v>
      </c>
    </row>
    <row r="483" spans="16:17" x14ac:dyDescent="0.25">
      <c r="Q483" t="s">
        <v>3149</v>
      </c>
    </row>
    <row r="484" spans="16:17" x14ac:dyDescent="0.25">
      <c r="Q484" t="s">
        <v>3150</v>
      </c>
    </row>
    <row r="486" spans="16:17" x14ac:dyDescent="0.25">
      <c r="P486" t="s">
        <v>3151</v>
      </c>
    </row>
    <row r="487" spans="16:17" x14ac:dyDescent="0.25">
      <c r="Q487" t="s">
        <v>3152</v>
      </c>
    </row>
    <row r="488" spans="16:17" x14ac:dyDescent="0.25">
      <c r="Q488" t="s">
        <v>3116</v>
      </c>
    </row>
    <row r="489" spans="16:17" x14ac:dyDescent="0.25">
      <c r="Q489" t="s">
        <v>3153</v>
      </c>
    </row>
    <row r="491" spans="16:17" x14ac:dyDescent="0.25">
      <c r="P491" t="s">
        <v>3151</v>
      </c>
    </row>
    <row r="492" spans="16:17" x14ac:dyDescent="0.25">
      <c r="Q492" t="s">
        <v>3118</v>
      </c>
    </row>
    <row r="493" spans="16:17" x14ac:dyDescent="0.25">
      <c r="Q493" t="s">
        <v>3119</v>
      </c>
    </row>
    <row r="494" spans="16:17" x14ac:dyDescent="0.25">
      <c r="Q494" t="s">
        <v>3154</v>
      </c>
    </row>
    <row r="496" spans="16:17" x14ac:dyDescent="0.25">
      <c r="P496" t="s">
        <v>3151</v>
      </c>
    </row>
    <row r="497" spans="16:17" x14ac:dyDescent="0.25">
      <c r="Q497" t="s">
        <v>3155</v>
      </c>
    </row>
    <row r="498" spans="16:17" x14ac:dyDescent="0.25">
      <c r="Q498" t="s">
        <v>3122</v>
      </c>
    </row>
    <row r="499" spans="16:17" x14ac:dyDescent="0.25">
      <c r="Q499" t="s">
        <v>3156</v>
      </c>
    </row>
    <row r="501" spans="16:17" x14ac:dyDescent="0.25">
      <c r="P501" t="s">
        <v>3151</v>
      </c>
    </row>
    <row r="502" spans="16:17" x14ac:dyDescent="0.25">
      <c r="Q502" t="s">
        <v>3112</v>
      </c>
    </row>
    <row r="503" spans="16:17" x14ac:dyDescent="0.25">
      <c r="Q503" t="s">
        <v>3157</v>
      </c>
    </row>
    <row r="504" spans="16:17" x14ac:dyDescent="0.25">
      <c r="Q504" t="s">
        <v>3158</v>
      </c>
    </row>
    <row r="506" spans="16:17" x14ac:dyDescent="0.25">
      <c r="P506" t="s">
        <v>3097</v>
      </c>
    </row>
    <row r="507" spans="16:17" x14ac:dyDescent="0.25">
      <c r="P507" t="s">
        <v>2958</v>
      </c>
    </row>
    <row r="508" spans="16:17" x14ac:dyDescent="0.25">
      <c r="P508" t="s">
        <v>3159</v>
      </c>
    </row>
    <row r="509" spans="16:17" x14ac:dyDescent="0.25">
      <c r="P509" t="s">
        <v>3160</v>
      </c>
    </row>
    <row r="511" spans="16:17" x14ac:dyDescent="0.25">
      <c r="P511" t="s">
        <v>3161</v>
      </c>
    </row>
    <row r="512" spans="16:17" x14ac:dyDescent="0.25">
      <c r="P512" t="s">
        <v>3162</v>
      </c>
    </row>
    <row r="513" spans="16:17" x14ac:dyDescent="0.25">
      <c r="P513" t="s">
        <v>3128</v>
      </c>
    </row>
    <row r="514" spans="16:17" x14ac:dyDescent="0.25">
      <c r="P514" t="s">
        <v>3129</v>
      </c>
    </row>
    <row r="515" spans="16:17" x14ac:dyDescent="0.25">
      <c r="Q515" t="s">
        <v>3130</v>
      </c>
    </row>
    <row r="516" spans="16:17" x14ac:dyDescent="0.25">
      <c r="Q516" t="e">
        <f>- GM returned : contains PID the</f>
        <v>#NAME?</v>
      </c>
    </row>
    <row r="517" spans="16:17" x14ac:dyDescent="0.25">
      <c r="Q517" t="s">
        <v>3131</v>
      </c>
    </row>
    <row r="519" spans="16:17" x14ac:dyDescent="0.25">
      <c r="P519" t="s">
        <v>3142</v>
      </c>
    </row>
    <row r="520" spans="16:17" x14ac:dyDescent="0.25">
      <c r="Q520" t="s">
        <v>3130</v>
      </c>
    </row>
    <row r="521" spans="16:17" x14ac:dyDescent="0.25">
      <c r="Q521" t="s">
        <v>3143</v>
      </c>
    </row>
    <row r="523" spans="16:17" x14ac:dyDescent="0.25">
      <c r="P523" t="s">
        <v>3097</v>
      </c>
    </row>
    <row r="524" spans="16:17" x14ac:dyDescent="0.25">
      <c r="P524" t="s">
        <v>2930</v>
      </c>
    </row>
    <row r="525" spans="16:17" x14ac:dyDescent="0.25">
      <c r="P525" t="s">
        <v>3163</v>
      </c>
    </row>
    <row r="526" spans="16:17" x14ac:dyDescent="0.25">
      <c r="P526" t="s">
        <v>3164</v>
      </c>
    </row>
    <row r="528" spans="16:17" x14ac:dyDescent="0.25">
      <c r="P528" t="s">
        <v>3165</v>
      </c>
    </row>
    <row r="529" spans="16:18" x14ac:dyDescent="0.25">
      <c r="Q529" t="s">
        <v>3166</v>
      </c>
    </row>
    <row r="530" spans="16:18" x14ac:dyDescent="0.25">
      <c r="P530" t="s">
        <v>3102</v>
      </c>
    </row>
    <row r="531" spans="16:18" x14ac:dyDescent="0.25">
      <c r="Q531" t="s">
        <v>3103</v>
      </c>
    </row>
    <row r="532" spans="16:18" x14ac:dyDescent="0.25">
      <c r="Q532" t="s">
        <v>3104</v>
      </c>
    </row>
    <row r="533" spans="16:18" x14ac:dyDescent="0.25">
      <c r="Q533" t="s">
        <v>3147</v>
      </c>
    </row>
    <row r="534" spans="16:18" x14ac:dyDescent="0.25">
      <c r="Q534" t="s">
        <v>3106</v>
      </c>
    </row>
    <row r="535" spans="16:18" x14ac:dyDescent="0.25">
      <c r="R535" t="e">
        <f>- _xlnm.Print_Area UD ME of SRR, not Service presentation, not in International Backward</f>
        <v>#NAME?</v>
      </c>
    </row>
    <row r="537" spans="16:18" x14ac:dyDescent="0.25">
      <c r="P537" t="s">
        <v>3107</v>
      </c>
    </row>
    <row r="538" spans="16:18" x14ac:dyDescent="0.25">
      <c r="Q538" t="s">
        <v>3108</v>
      </c>
    </row>
    <row r="539" spans="16:18" x14ac:dyDescent="0.25">
      <c r="Q539" t="s">
        <v>3109</v>
      </c>
    </row>
    <row r="540" spans="16:18" x14ac:dyDescent="0.25">
      <c r="Q540" t="s">
        <v>3110</v>
      </c>
    </row>
    <row r="542" spans="16:18" x14ac:dyDescent="0.25">
      <c r="P542" t="s">
        <v>3148</v>
      </c>
    </row>
    <row r="543" spans="16:18" x14ac:dyDescent="0.25">
      <c r="Q543" t="s">
        <v>3167</v>
      </c>
    </row>
    <row r="544" spans="16:18" x14ac:dyDescent="0.25">
      <c r="Q544" t="s">
        <v>3168</v>
      </c>
    </row>
    <row r="546" spans="16:17" x14ac:dyDescent="0.25">
      <c r="P546" t="s">
        <v>3151</v>
      </c>
    </row>
    <row r="547" spans="16:17" x14ac:dyDescent="0.25">
      <c r="Q547" t="s">
        <v>3118</v>
      </c>
    </row>
    <row r="548" spans="16:17" x14ac:dyDescent="0.25">
      <c r="Q548" t="s">
        <v>3116</v>
      </c>
    </row>
    <row r="549" spans="16:17" x14ac:dyDescent="0.25">
      <c r="Q549" t="s">
        <v>3169</v>
      </c>
    </row>
    <row r="551" spans="16:17" x14ac:dyDescent="0.25">
      <c r="P551" t="s">
        <v>3151</v>
      </c>
    </row>
    <row r="552" spans="16:17" x14ac:dyDescent="0.25">
      <c r="Q552" t="s">
        <v>3170</v>
      </c>
    </row>
    <row r="553" spans="16:17" x14ac:dyDescent="0.25">
      <c r="Q553" t="s">
        <v>3119</v>
      </c>
    </row>
    <row r="554" spans="16:17" x14ac:dyDescent="0.25">
      <c r="Q554" t="s">
        <v>3171</v>
      </c>
    </row>
    <row r="556" spans="16:17" x14ac:dyDescent="0.25">
      <c r="P556" t="s">
        <v>3097</v>
      </c>
    </row>
    <row r="557" spans="16:17" x14ac:dyDescent="0.25">
      <c r="P557" t="s">
        <v>2958</v>
      </c>
    </row>
    <row r="558" spans="16:17" x14ac:dyDescent="0.25">
      <c r="P558" t="s">
        <v>3172</v>
      </c>
    </row>
    <row r="559" spans="16:17" x14ac:dyDescent="0.25">
      <c r="P559" t="s">
        <v>3137</v>
      </c>
    </row>
    <row r="561" spans="16:17" x14ac:dyDescent="0.25">
      <c r="P561" t="s">
        <v>3126</v>
      </c>
    </row>
    <row r="562" spans="16:17" x14ac:dyDescent="0.25">
      <c r="P562" t="s">
        <v>3162</v>
      </c>
    </row>
    <row r="563" spans="16:17" x14ac:dyDescent="0.25">
      <c r="P563" t="s">
        <v>3128</v>
      </c>
    </row>
    <row r="564" spans="16:17" x14ac:dyDescent="0.25">
      <c r="P564" t="s">
        <v>3129</v>
      </c>
    </row>
    <row r="565" spans="16:17" x14ac:dyDescent="0.25">
      <c r="Q565" t="s">
        <v>3130</v>
      </c>
    </row>
    <row r="566" spans="16:17" x14ac:dyDescent="0.25">
      <c r="Q566" t="e">
        <f>- GM returned : BB MR information this RD SME short required command this VPF</f>
        <v>#NAME?</v>
      </c>
    </row>
    <row r="567" spans="16:17" x14ac:dyDescent="0.25">
      <c r="Q567" t="s">
        <v>3131</v>
      </c>
    </row>
    <row r="570" spans="16:17" x14ac:dyDescent="0.25">
      <c r="P570" t="s">
        <v>3097</v>
      </c>
    </row>
    <row r="571" spans="16:17" x14ac:dyDescent="0.25">
      <c r="P571" t="s">
        <v>2930</v>
      </c>
    </row>
    <row r="572" spans="16:17" x14ac:dyDescent="0.25">
      <c r="P572" t="s">
        <v>3144</v>
      </c>
    </row>
    <row r="573" spans="16:17" x14ac:dyDescent="0.25">
      <c r="P573" t="s">
        <v>3145</v>
      </c>
    </row>
    <row r="575" spans="16:17" x14ac:dyDescent="0.25">
      <c r="P575" t="s">
        <v>3100</v>
      </c>
    </row>
    <row r="576" spans="16:17" x14ac:dyDescent="0.25">
      <c r="Q576" t="s">
        <v>3146</v>
      </c>
    </row>
    <row r="577" spans="16:18" x14ac:dyDescent="0.25">
      <c r="P577" t="s">
        <v>3102</v>
      </c>
    </row>
    <row r="578" spans="16:18" x14ac:dyDescent="0.25">
      <c r="Q578" t="s">
        <v>3103</v>
      </c>
    </row>
    <row r="579" spans="16:18" x14ac:dyDescent="0.25">
      <c r="Q579" t="s">
        <v>3104</v>
      </c>
    </row>
    <row r="580" spans="16:18" x14ac:dyDescent="0.25">
      <c r="Q580" t="s">
        <v>3147</v>
      </c>
    </row>
    <row r="581" spans="16:18" x14ac:dyDescent="0.25">
      <c r="Q581" t="s">
        <v>3106</v>
      </c>
    </row>
    <row r="582" spans="16:18" x14ac:dyDescent="0.25">
      <c r="R582" t="e">
        <f>- _xlnm.Print_Area UD ME of SRR, not Service presentation, not in International Backward</f>
        <v>#NAME?</v>
      </c>
    </row>
    <row r="584" spans="16:18" x14ac:dyDescent="0.25">
      <c r="P584" t="s">
        <v>3107</v>
      </c>
    </row>
    <row r="585" spans="16:18" x14ac:dyDescent="0.25">
      <c r="Q585" t="s">
        <v>3108</v>
      </c>
    </row>
    <row r="586" spans="16:18" x14ac:dyDescent="0.25">
      <c r="Q586" t="s">
        <v>3109</v>
      </c>
    </row>
    <row r="587" spans="16:18" x14ac:dyDescent="0.25">
      <c r="Q587" t="s">
        <v>3110</v>
      </c>
    </row>
    <row r="589" spans="16:18" x14ac:dyDescent="0.25">
      <c r="P589" t="s">
        <v>3148</v>
      </c>
    </row>
    <row r="590" spans="16:18" x14ac:dyDescent="0.25">
      <c r="Q590" t="s">
        <v>3149</v>
      </c>
    </row>
    <row r="591" spans="16:18" x14ac:dyDescent="0.25">
      <c r="Q591" t="s">
        <v>3150</v>
      </c>
    </row>
    <row r="593" spans="16:17" x14ac:dyDescent="0.25">
      <c r="P593" t="s">
        <v>3151</v>
      </c>
    </row>
    <row r="594" spans="16:17" x14ac:dyDescent="0.25">
      <c r="Q594" t="s">
        <v>3152</v>
      </c>
    </row>
    <row r="595" spans="16:17" x14ac:dyDescent="0.25">
      <c r="Q595" t="s">
        <v>3116</v>
      </c>
    </row>
    <row r="596" spans="16:17" x14ac:dyDescent="0.25">
      <c r="Q596" t="s">
        <v>3153</v>
      </c>
    </row>
    <row r="598" spans="16:17" x14ac:dyDescent="0.25">
      <c r="P598" t="s">
        <v>3151</v>
      </c>
    </row>
    <row r="599" spans="16:17" x14ac:dyDescent="0.25">
      <c r="Q599" t="s">
        <v>3118</v>
      </c>
    </row>
    <row r="600" spans="16:17" x14ac:dyDescent="0.25">
      <c r="Q600" t="s">
        <v>3119</v>
      </c>
    </row>
    <row r="601" spans="16:17" x14ac:dyDescent="0.25">
      <c r="Q601" t="s">
        <v>3154</v>
      </c>
    </row>
    <row r="603" spans="16:17" x14ac:dyDescent="0.25">
      <c r="P603" t="s">
        <v>3151</v>
      </c>
    </row>
    <row r="604" spans="16:17" x14ac:dyDescent="0.25">
      <c r="Q604" t="s">
        <v>3155</v>
      </c>
    </row>
    <row r="605" spans="16:17" x14ac:dyDescent="0.25">
      <c r="Q605" t="s">
        <v>3122</v>
      </c>
    </row>
    <row r="606" spans="16:17" x14ac:dyDescent="0.25">
      <c r="Q606" t="s">
        <v>3156</v>
      </c>
    </row>
    <row r="608" spans="16:17" x14ac:dyDescent="0.25">
      <c r="P608" t="s">
        <v>3151</v>
      </c>
    </row>
    <row r="609" spans="16:17" x14ac:dyDescent="0.25">
      <c r="Q609" t="s">
        <v>3112</v>
      </c>
    </row>
    <row r="610" spans="16:17" x14ac:dyDescent="0.25">
      <c r="Q610" t="s">
        <v>3157</v>
      </c>
    </row>
    <row r="611" spans="16:17" x14ac:dyDescent="0.25">
      <c r="Q611" t="s">
        <v>3158</v>
      </c>
    </row>
    <row r="613" spans="16:17" x14ac:dyDescent="0.25">
      <c r="P613" t="s">
        <v>3097</v>
      </c>
    </row>
    <row r="614" spans="16:17" x14ac:dyDescent="0.25">
      <c r="P614" t="s">
        <v>2958</v>
      </c>
    </row>
    <row r="615" spans="16:17" x14ac:dyDescent="0.25">
      <c r="P615" t="s">
        <v>3173</v>
      </c>
    </row>
    <row r="616" spans="16:17" x14ac:dyDescent="0.25">
      <c r="P616" t="s">
        <v>3174</v>
      </c>
    </row>
    <row r="618" spans="16:17" x14ac:dyDescent="0.25">
      <c r="P618" t="s">
        <v>3175</v>
      </c>
    </row>
    <row r="619" spans="16:17" x14ac:dyDescent="0.25">
      <c r="P619" t="s">
        <v>3162</v>
      </c>
    </row>
    <row r="620" spans="16:17" x14ac:dyDescent="0.25">
      <c r="P620" t="s">
        <v>3128</v>
      </c>
    </row>
    <row r="621" spans="16:17" x14ac:dyDescent="0.25">
      <c r="P621" t="s">
        <v>3129</v>
      </c>
    </row>
    <row r="622" spans="16:17" x14ac:dyDescent="0.25">
      <c r="Q622" t="s">
        <v>3130</v>
      </c>
    </row>
    <row r="623" spans="16:17" x14ac:dyDescent="0.25">
      <c r="Q623" t="e">
        <f>- GM returned : contains PID the</f>
        <v>#NAME?</v>
      </c>
    </row>
    <row r="624" spans="16:17" x14ac:dyDescent="0.25">
      <c r="Q624" t="s">
        <v>3131</v>
      </c>
    </row>
    <row r="626" spans="16:17" x14ac:dyDescent="0.25">
      <c r="P626" t="s">
        <v>3142</v>
      </c>
    </row>
    <row r="627" spans="16:17" x14ac:dyDescent="0.25">
      <c r="Q627" t="s">
        <v>3130</v>
      </c>
    </row>
    <row r="628" spans="16:17" x14ac:dyDescent="0.25">
      <c r="Q628" t="s">
        <v>3176</v>
      </c>
    </row>
    <row r="630" spans="16:17" x14ac:dyDescent="0.25">
      <c r="P630" t="s">
        <v>3097</v>
      </c>
    </row>
    <row r="631" spans="16:17" x14ac:dyDescent="0.25">
      <c r="P631" t="s">
        <v>2930</v>
      </c>
    </row>
    <row r="632" spans="16:17" x14ac:dyDescent="0.25">
      <c r="P632" t="s">
        <v>3177</v>
      </c>
    </row>
    <row r="633" spans="16:17" x14ac:dyDescent="0.25">
      <c r="P633" t="s">
        <v>3178</v>
      </c>
    </row>
    <row r="635" spans="16:17" x14ac:dyDescent="0.25">
      <c r="P635" t="s">
        <v>3179</v>
      </c>
    </row>
    <row r="636" spans="16:17" x14ac:dyDescent="0.25">
      <c r="Q636" t="s">
        <v>3180</v>
      </c>
    </row>
    <row r="637" spans="16:17" x14ac:dyDescent="0.25">
      <c r="P637" t="s">
        <v>3102</v>
      </c>
    </row>
    <row r="638" spans="16:17" x14ac:dyDescent="0.25">
      <c r="Q638" t="s">
        <v>3103</v>
      </c>
    </row>
    <row r="639" spans="16:17" x14ac:dyDescent="0.25">
      <c r="Q639" t="s">
        <v>3104</v>
      </c>
    </row>
    <row r="640" spans="16:17" x14ac:dyDescent="0.25">
      <c r="Q640" t="s">
        <v>3147</v>
      </c>
    </row>
    <row r="641" spans="16:18" x14ac:dyDescent="0.25">
      <c r="Q641" t="s">
        <v>3106</v>
      </c>
    </row>
    <row r="642" spans="16:18" x14ac:dyDescent="0.25">
      <c r="R642" t="e">
        <f>- _xlnm.Print_Area UD ME of SRR, not Service presentation, not in International Backward</f>
        <v>#NAME?</v>
      </c>
    </row>
    <row r="644" spans="16:18" x14ac:dyDescent="0.25">
      <c r="P644" t="s">
        <v>3107</v>
      </c>
    </row>
    <row r="645" spans="16:18" x14ac:dyDescent="0.25">
      <c r="Q645" t="s">
        <v>3108</v>
      </c>
    </row>
    <row r="646" spans="16:18" x14ac:dyDescent="0.25">
      <c r="Q646" t="s">
        <v>3109</v>
      </c>
    </row>
    <row r="647" spans="16:18" x14ac:dyDescent="0.25">
      <c r="Q647" t="s">
        <v>3110</v>
      </c>
    </row>
    <row r="649" spans="16:18" x14ac:dyDescent="0.25">
      <c r="P649" t="s">
        <v>3148</v>
      </c>
    </row>
    <row r="650" spans="16:18" x14ac:dyDescent="0.25">
      <c r="Q650" t="s">
        <v>3181</v>
      </c>
    </row>
    <row r="651" spans="16:18" x14ac:dyDescent="0.25">
      <c r="Q651" t="s">
        <v>3182</v>
      </c>
    </row>
    <row r="653" spans="16:18" x14ac:dyDescent="0.25">
      <c r="P653" t="s">
        <v>3151</v>
      </c>
    </row>
    <row r="654" spans="16:18" x14ac:dyDescent="0.25">
      <c r="Q654" t="s">
        <v>3139</v>
      </c>
    </row>
    <row r="655" spans="16:18" x14ac:dyDescent="0.25">
      <c r="Q655" t="s">
        <v>3116</v>
      </c>
    </row>
    <row r="656" spans="16:18" x14ac:dyDescent="0.25">
      <c r="Q656" t="s">
        <v>3183</v>
      </c>
    </row>
    <row r="658" spans="16:17" x14ac:dyDescent="0.25">
      <c r="P658" t="s">
        <v>3151</v>
      </c>
    </row>
    <row r="659" spans="16:17" x14ac:dyDescent="0.25">
      <c r="Q659" t="s">
        <v>3121</v>
      </c>
    </row>
    <row r="660" spans="16:17" x14ac:dyDescent="0.25">
      <c r="Q660" t="s">
        <v>3119</v>
      </c>
    </row>
    <row r="661" spans="16:17" x14ac:dyDescent="0.25">
      <c r="Q661" t="s">
        <v>3184</v>
      </c>
    </row>
    <row r="663" spans="16:17" x14ac:dyDescent="0.25">
      <c r="P663" t="s">
        <v>3151</v>
      </c>
    </row>
    <row r="664" spans="16:17" x14ac:dyDescent="0.25">
      <c r="Q664" t="s">
        <v>3185</v>
      </c>
    </row>
    <row r="665" spans="16:17" x14ac:dyDescent="0.25">
      <c r="Q665" t="s">
        <v>3122</v>
      </c>
    </row>
    <row r="666" spans="16:17" x14ac:dyDescent="0.25">
      <c r="Q666" t="s">
        <v>3186</v>
      </c>
    </row>
    <row r="668" spans="16:17" x14ac:dyDescent="0.25">
      <c r="P668" t="s">
        <v>3097</v>
      </c>
    </row>
    <row r="669" spans="16:17" x14ac:dyDescent="0.25">
      <c r="P669" t="s">
        <v>2958</v>
      </c>
    </row>
    <row r="670" spans="16:17" x14ac:dyDescent="0.25">
      <c r="P670" t="s">
        <v>3159</v>
      </c>
    </row>
    <row r="671" spans="16:17" x14ac:dyDescent="0.25">
      <c r="P671" t="s">
        <v>3187</v>
      </c>
    </row>
    <row r="673" spans="16:17" x14ac:dyDescent="0.25">
      <c r="P673" t="s">
        <v>3188</v>
      </c>
    </row>
    <row r="674" spans="16:17" x14ac:dyDescent="0.25">
      <c r="P674" t="s">
        <v>3162</v>
      </c>
    </row>
    <row r="675" spans="16:17" x14ac:dyDescent="0.25">
      <c r="P675" t="s">
        <v>3128</v>
      </c>
    </row>
    <row r="676" spans="16:17" x14ac:dyDescent="0.25">
      <c r="P676" t="s">
        <v>3129</v>
      </c>
    </row>
    <row r="677" spans="16:17" x14ac:dyDescent="0.25">
      <c r="Q677" t="s">
        <v>3130</v>
      </c>
    </row>
    <row r="678" spans="16:17" x14ac:dyDescent="0.25">
      <c r="Q678" t="e">
        <f>- GM returned : contains PID the</f>
        <v>#NAME?</v>
      </c>
    </row>
    <row r="679" spans="16:17" x14ac:dyDescent="0.25">
      <c r="Q679" t="s">
        <v>3131</v>
      </c>
    </row>
    <row r="681" spans="16:17" x14ac:dyDescent="0.25">
      <c r="P681" t="s">
        <v>3142</v>
      </c>
    </row>
    <row r="682" spans="16:17" x14ac:dyDescent="0.25">
      <c r="Q682" t="s">
        <v>3130</v>
      </c>
    </row>
    <row r="683" spans="16:17" x14ac:dyDescent="0.25">
      <c r="Q683" t="s">
        <v>3143</v>
      </c>
    </row>
    <row r="685" spans="16:17" x14ac:dyDescent="0.25">
      <c r="P685" t="s">
        <v>3097</v>
      </c>
    </row>
    <row r="686" spans="16:17" x14ac:dyDescent="0.25">
      <c r="P686" t="s">
        <v>2930</v>
      </c>
    </row>
    <row r="687" spans="16:17" x14ac:dyDescent="0.25">
      <c r="P687" t="s">
        <v>3189</v>
      </c>
    </row>
    <row r="688" spans="16:17" x14ac:dyDescent="0.25">
      <c r="P688" t="s">
        <v>3190</v>
      </c>
    </row>
    <row r="690" spans="16:18" x14ac:dyDescent="0.25">
      <c r="P690" t="s">
        <v>3191</v>
      </c>
    </row>
    <row r="691" spans="16:18" x14ac:dyDescent="0.25">
      <c r="Q691" t="s">
        <v>3192</v>
      </c>
    </row>
    <row r="692" spans="16:18" x14ac:dyDescent="0.25">
      <c r="P692" t="s">
        <v>3102</v>
      </c>
    </row>
    <row r="693" spans="16:18" x14ac:dyDescent="0.25">
      <c r="Q693" t="s">
        <v>3103</v>
      </c>
    </row>
    <row r="694" spans="16:18" x14ac:dyDescent="0.25">
      <c r="Q694" t="s">
        <v>3104</v>
      </c>
    </row>
    <row r="695" spans="16:18" x14ac:dyDescent="0.25">
      <c r="Q695" t="s">
        <v>3147</v>
      </c>
    </row>
    <row r="696" spans="16:18" x14ac:dyDescent="0.25">
      <c r="Q696" t="s">
        <v>3106</v>
      </c>
    </row>
    <row r="697" spans="16:18" x14ac:dyDescent="0.25">
      <c r="R697" t="e">
        <f>- _xlnm.Print_Area UD ME of SRR, not Service presentation, not in International Backward</f>
        <v>#NAME?</v>
      </c>
    </row>
    <row r="699" spans="16:18" x14ac:dyDescent="0.25">
      <c r="P699" t="s">
        <v>3107</v>
      </c>
    </row>
    <row r="700" spans="16:18" x14ac:dyDescent="0.25">
      <c r="Q700" t="s">
        <v>3108</v>
      </c>
    </row>
    <row r="701" spans="16:18" x14ac:dyDescent="0.25">
      <c r="Q701" t="s">
        <v>3109</v>
      </c>
    </row>
    <row r="702" spans="16:18" x14ac:dyDescent="0.25">
      <c r="Q702" t="s">
        <v>3110</v>
      </c>
    </row>
    <row r="704" spans="16:18" x14ac:dyDescent="0.25">
      <c r="P704" t="s">
        <v>3148</v>
      </c>
    </row>
    <row r="705" spans="16:17" x14ac:dyDescent="0.25">
      <c r="Q705" t="s">
        <v>3112</v>
      </c>
    </row>
    <row r="706" spans="16:17" x14ac:dyDescent="0.25">
      <c r="Q706" t="s">
        <v>3193</v>
      </c>
    </row>
    <row r="708" spans="16:17" x14ac:dyDescent="0.25">
      <c r="P708" t="s">
        <v>3151</v>
      </c>
    </row>
    <row r="709" spans="16:17" x14ac:dyDescent="0.25">
      <c r="Q709" t="s">
        <v>3194</v>
      </c>
    </row>
    <row r="710" spans="16:17" x14ac:dyDescent="0.25">
      <c r="Q710" t="s">
        <v>3116</v>
      </c>
    </row>
    <row r="711" spans="16:17" x14ac:dyDescent="0.25">
      <c r="Q711" t="s">
        <v>3195</v>
      </c>
    </row>
    <row r="713" spans="16:17" x14ac:dyDescent="0.25">
      <c r="P713" t="s">
        <v>3151</v>
      </c>
    </row>
    <row r="714" spans="16:17" x14ac:dyDescent="0.25">
      <c r="Q714" t="s">
        <v>3196</v>
      </c>
    </row>
    <row r="715" spans="16:17" x14ac:dyDescent="0.25">
      <c r="Q715" t="s">
        <v>3119</v>
      </c>
    </row>
    <row r="716" spans="16:17" x14ac:dyDescent="0.25">
      <c r="Q716" t="s">
        <v>3197</v>
      </c>
    </row>
    <row r="718" spans="16:17" x14ac:dyDescent="0.25">
      <c r="P718" t="s">
        <v>3151</v>
      </c>
    </row>
    <row r="719" spans="16:17" x14ac:dyDescent="0.25">
      <c r="Q719" t="s">
        <v>3198</v>
      </c>
    </row>
    <row r="720" spans="16:17" x14ac:dyDescent="0.25">
      <c r="Q720" t="s">
        <v>3122</v>
      </c>
    </row>
    <row r="721" spans="16:17" x14ac:dyDescent="0.25">
      <c r="Q721" t="s">
        <v>3199</v>
      </c>
    </row>
    <row r="723" spans="16:17" x14ac:dyDescent="0.25">
      <c r="P723" t="s">
        <v>3151</v>
      </c>
    </row>
    <row r="724" spans="16:17" x14ac:dyDescent="0.25">
      <c r="Q724" t="s">
        <v>3200</v>
      </c>
    </row>
    <row r="725" spans="16:17" x14ac:dyDescent="0.25">
      <c r="Q725" t="s">
        <v>3157</v>
      </c>
    </row>
    <row r="726" spans="16:17" x14ac:dyDescent="0.25">
      <c r="Q726" t="s">
        <v>3201</v>
      </c>
    </row>
    <row r="728" spans="16:17" x14ac:dyDescent="0.25">
      <c r="P728" t="s">
        <v>3151</v>
      </c>
    </row>
    <row r="729" spans="16:17" x14ac:dyDescent="0.25">
      <c r="Q729" t="s">
        <v>3200</v>
      </c>
    </row>
    <row r="730" spans="16:17" x14ac:dyDescent="0.25">
      <c r="Q730" t="s">
        <v>3202</v>
      </c>
    </row>
    <row r="731" spans="16:17" x14ac:dyDescent="0.25">
      <c r="Q731" t="s">
        <v>3203</v>
      </c>
    </row>
    <row r="733" spans="16:17" x14ac:dyDescent="0.25">
      <c r="P733" t="s">
        <v>3151</v>
      </c>
    </row>
    <row r="734" spans="16:17" x14ac:dyDescent="0.25">
      <c r="Q734" t="s">
        <v>3185</v>
      </c>
    </row>
    <row r="735" spans="16:17" x14ac:dyDescent="0.25">
      <c r="Q735" t="s">
        <v>3204</v>
      </c>
    </row>
    <row r="736" spans="16:17" x14ac:dyDescent="0.25">
      <c r="Q736" t="s">
        <v>3205</v>
      </c>
    </row>
    <row r="738" spans="16:17" x14ac:dyDescent="0.25">
      <c r="P738" t="s">
        <v>3097</v>
      </c>
    </row>
    <row r="739" spans="16:17" x14ac:dyDescent="0.25">
      <c r="P739" t="s">
        <v>2958</v>
      </c>
    </row>
    <row r="740" spans="16:17" x14ac:dyDescent="0.25">
      <c r="P740" t="s">
        <v>3159</v>
      </c>
    </row>
    <row r="741" spans="16:17" x14ac:dyDescent="0.25">
      <c r="P741" t="s">
        <v>3206</v>
      </c>
    </row>
    <row r="743" spans="16:17" x14ac:dyDescent="0.25">
      <c r="P743" t="s">
        <v>3207</v>
      </c>
    </row>
    <row r="744" spans="16:17" x14ac:dyDescent="0.25">
      <c r="P744" t="s">
        <v>3162</v>
      </c>
    </row>
    <row r="745" spans="16:17" x14ac:dyDescent="0.25">
      <c r="P745" t="s">
        <v>3128</v>
      </c>
    </row>
    <row r="746" spans="16:17" x14ac:dyDescent="0.25">
      <c r="P746" t="s">
        <v>3129</v>
      </c>
    </row>
    <row r="747" spans="16:17" x14ac:dyDescent="0.25">
      <c r="Q747" t="s">
        <v>3130</v>
      </c>
    </row>
    <row r="748" spans="16:17" x14ac:dyDescent="0.25">
      <c r="Q748" t="e">
        <f>- GM returned : contains PID the</f>
        <v>#NAME?</v>
      </c>
    </row>
    <row r="749" spans="16:17" x14ac:dyDescent="0.25">
      <c r="Q749" t="s">
        <v>3131</v>
      </c>
    </row>
    <row r="751" spans="16:17" x14ac:dyDescent="0.25">
      <c r="P751" t="s">
        <v>3142</v>
      </c>
    </row>
    <row r="752" spans="16:17" x14ac:dyDescent="0.25">
      <c r="Q752" t="s">
        <v>3130</v>
      </c>
    </row>
    <row r="753" spans="16:18" x14ac:dyDescent="0.25">
      <c r="Q753" t="s">
        <v>3143</v>
      </c>
    </row>
    <row r="755" spans="16:18" x14ac:dyDescent="0.25">
      <c r="P755" t="s">
        <v>3097</v>
      </c>
    </row>
    <row r="756" spans="16:18" x14ac:dyDescent="0.25">
      <c r="P756" t="s">
        <v>2930</v>
      </c>
    </row>
    <row r="757" spans="16:18" x14ac:dyDescent="0.25">
      <c r="P757" t="s">
        <v>3208</v>
      </c>
    </row>
    <row r="758" spans="16:18" x14ac:dyDescent="0.25">
      <c r="P758" t="s">
        <v>3209</v>
      </c>
    </row>
    <row r="760" spans="16:18" x14ac:dyDescent="0.25">
      <c r="P760" t="s">
        <v>3210</v>
      </c>
    </row>
    <row r="761" spans="16:18" x14ac:dyDescent="0.25">
      <c r="Q761" t="s">
        <v>3211</v>
      </c>
    </row>
    <row r="762" spans="16:18" x14ac:dyDescent="0.25">
      <c r="P762" t="s">
        <v>3102</v>
      </c>
    </row>
    <row r="763" spans="16:18" x14ac:dyDescent="0.25">
      <c r="Q763" t="s">
        <v>3103</v>
      </c>
    </row>
    <row r="764" spans="16:18" x14ac:dyDescent="0.25">
      <c r="Q764" t="s">
        <v>3104</v>
      </c>
    </row>
    <row r="765" spans="16:18" x14ac:dyDescent="0.25">
      <c r="Q765" t="s">
        <v>3212</v>
      </c>
    </row>
    <row r="766" spans="16:18" x14ac:dyDescent="0.25">
      <c r="Q766" t="s">
        <v>3213</v>
      </c>
    </row>
    <row r="767" spans="16:18" x14ac:dyDescent="0.25">
      <c r="R767" t="e">
        <f>- specified performed command this message reserved</f>
        <v>#NAME?</v>
      </c>
    </row>
    <row r="769" spans="16:17" x14ac:dyDescent="0.25">
      <c r="P769" t="s">
        <v>3107</v>
      </c>
    </row>
    <row r="770" spans="16:17" x14ac:dyDescent="0.25">
      <c r="Q770" t="s">
        <v>3108</v>
      </c>
    </row>
    <row r="771" spans="16:17" x14ac:dyDescent="0.25">
      <c r="Q771" t="s">
        <v>3109</v>
      </c>
    </row>
    <row r="772" spans="16:17" x14ac:dyDescent="0.25">
      <c r="Q772" t="s">
        <v>3214</v>
      </c>
    </row>
    <row r="774" spans="16:17" x14ac:dyDescent="0.25">
      <c r="P774" t="s">
        <v>3148</v>
      </c>
    </row>
    <row r="775" spans="16:17" x14ac:dyDescent="0.25">
      <c r="Q775" t="s">
        <v>3200</v>
      </c>
    </row>
    <row r="776" spans="16:17" x14ac:dyDescent="0.25">
      <c r="Q776" t="s">
        <v>3215</v>
      </c>
    </row>
    <row r="778" spans="16:17" x14ac:dyDescent="0.25">
      <c r="P778" t="s">
        <v>3216</v>
      </c>
    </row>
    <row r="779" spans="16:17" x14ac:dyDescent="0.25">
      <c r="Q779" t="s">
        <v>3139</v>
      </c>
    </row>
    <row r="780" spans="16:17" x14ac:dyDescent="0.25">
      <c r="Q780" t="s">
        <v>3217</v>
      </c>
    </row>
    <row r="781" spans="16:17" x14ac:dyDescent="0.25">
      <c r="Q781" t="s">
        <v>3218</v>
      </c>
    </row>
    <row r="782" spans="16:17" x14ac:dyDescent="0.25">
      <c r="Q782" t="s">
        <v>3219</v>
      </c>
    </row>
    <row r="783" spans="16:17" x14ac:dyDescent="0.25">
      <c r="Q783" t="s">
        <v>3220</v>
      </c>
    </row>
    <row r="785" spans="16:18" x14ac:dyDescent="0.25">
      <c r="P785" t="s">
        <v>3221</v>
      </c>
    </row>
    <row r="786" spans="16:18" x14ac:dyDescent="0.25">
      <c r="Q786" t="s">
        <v>3170</v>
      </c>
    </row>
    <row r="787" spans="16:18" x14ac:dyDescent="0.25">
      <c r="Q787" t="e">
        <f>-Type-no</f>
        <v>#NAME?</v>
      </c>
      <c r="R787" t="s">
        <v>3222</v>
      </c>
    </row>
    <row r="788" spans="16:18" x14ac:dyDescent="0.25">
      <c r="Q788" t="e">
        <f>-Type-report</f>
        <v>#NAME?</v>
      </c>
      <c r="R788" t="s">
        <v>3223</v>
      </c>
    </row>
    <row r="789" spans="16:18" x14ac:dyDescent="0.25">
      <c r="Q789" t="e">
        <f>-Type-W</f>
        <v>#NAME?</v>
      </c>
      <c r="R789" t="s">
        <v>3224</v>
      </c>
    </row>
    <row r="790" spans="16:18" x14ac:dyDescent="0.25">
      <c r="Q790" t="e">
        <f>-Type-SC</f>
        <v>#NAME?</v>
      </c>
      <c r="R790" t="s">
        <v>3225</v>
      </c>
    </row>
    <row r="791" spans="16:18" x14ac:dyDescent="0.25">
      <c r="Q791" t="e">
        <f>-Type-UDL</f>
        <v>#NAME?</v>
      </c>
      <c r="R791" t="s">
        <v>3226</v>
      </c>
    </row>
    <row r="792" spans="16:18" x14ac:dyDescent="0.25">
      <c r="Q792" t="e">
        <f>-Type-status</f>
        <v>#NAME?</v>
      </c>
      <c r="R792" t="s">
        <v>3227</v>
      </c>
    </row>
    <row r="793" spans="16:18" x14ac:dyDescent="0.25">
      <c r="Q793" t="e">
        <f>-Type-MS</f>
        <v>#NAME?</v>
      </c>
      <c r="R793" t="s">
        <v>3228</v>
      </c>
    </row>
    <row r="794" spans="16:18" x14ac:dyDescent="0.25">
      <c r="Q794" t="e">
        <f>-Type-data</f>
        <v>#NAME?</v>
      </c>
      <c r="R794" t="s">
        <v>3229</v>
      </c>
    </row>
    <row r="795" spans="16:18" x14ac:dyDescent="0.25">
      <c r="R795" t="s">
        <v>3230</v>
      </c>
    </row>
    <row r="796" spans="16:18" x14ac:dyDescent="0.25">
      <c r="R796" t="s">
        <v>3219</v>
      </c>
    </row>
    <row r="797" spans="16:18" x14ac:dyDescent="0.25">
      <c r="R797" t="s">
        <v>3231</v>
      </c>
    </row>
    <row r="798" spans="16:18" x14ac:dyDescent="0.25">
      <c r="Q798" t="e">
        <f>-Type-preference</f>
        <v>#NAME?</v>
      </c>
      <c r="R798" t="s">
        <v>3228</v>
      </c>
    </row>
    <row r="799" spans="16:18" x14ac:dyDescent="0.25">
      <c r="Q799" t="e">
        <f>-Type-DELIVER</f>
        <v>#NAME?</v>
      </c>
      <c r="R799" t="s">
        <v>3232</v>
      </c>
    </row>
    <row r="800" spans="16:18" x14ac:dyDescent="0.25">
      <c r="R800" t="s">
        <v>3233</v>
      </c>
    </row>
    <row r="801" spans="16:18" x14ac:dyDescent="0.25">
      <c r="R801" t="s">
        <v>3234</v>
      </c>
    </row>
    <row r="802" spans="16:18" x14ac:dyDescent="0.25">
      <c r="Q802" t="e">
        <f>-Type-unit</f>
        <v>#NAME?</v>
      </c>
      <c r="R802" t="s">
        <v>3235</v>
      </c>
    </row>
    <row r="803" spans="16:18" x14ac:dyDescent="0.25">
      <c r="Q803" t="e">
        <f>-Type-UDHI</f>
        <v>#NAME?</v>
      </c>
      <c r="R803" t="s">
        <v>3236</v>
      </c>
    </row>
    <row r="804" spans="16:18" x14ac:dyDescent="0.25">
      <c r="R804" t="s">
        <v>3237</v>
      </c>
    </row>
    <row r="807" spans="16:18" x14ac:dyDescent="0.25">
      <c r="P807" t="s">
        <v>3097</v>
      </c>
    </row>
    <row r="808" spans="16:18" x14ac:dyDescent="0.25">
      <c r="P808" t="s">
        <v>2958</v>
      </c>
    </row>
    <row r="809" spans="16:18" x14ac:dyDescent="0.25">
      <c r="P809" t="s">
        <v>3238</v>
      </c>
    </row>
    <row r="810" spans="16:18" x14ac:dyDescent="0.25">
      <c r="P810" t="s">
        <v>3125</v>
      </c>
    </row>
    <row r="812" spans="16:18" x14ac:dyDescent="0.25">
      <c r="P812" t="s">
        <v>3126</v>
      </c>
    </row>
    <row r="813" spans="16:18" x14ac:dyDescent="0.25">
      <c r="P813" t="s">
        <v>3239</v>
      </c>
    </row>
    <row r="814" spans="16:18" x14ac:dyDescent="0.25">
      <c r="P814" t="s">
        <v>3128</v>
      </c>
    </row>
    <row r="815" spans="16:18" x14ac:dyDescent="0.25">
      <c r="P815" t="s">
        <v>3129</v>
      </c>
    </row>
    <row r="816" spans="16:18" x14ac:dyDescent="0.25">
      <c r="Q816" t="s">
        <v>3130</v>
      </c>
    </row>
    <row r="817" spans="16:17" x14ac:dyDescent="0.25">
      <c r="Q817" t="e">
        <f>- GM returned : contains PID the</f>
        <v>#NAME?</v>
      </c>
    </row>
    <row r="818" spans="16:17" x14ac:dyDescent="0.25">
      <c r="Q818" t="s">
        <v>3131</v>
      </c>
    </row>
    <row r="821" spans="16:17" x14ac:dyDescent="0.25">
      <c r="P821" t="s">
        <v>3097</v>
      </c>
    </row>
    <row r="822" spans="16:17" x14ac:dyDescent="0.25">
      <c r="P822" t="s">
        <v>2965</v>
      </c>
    </row>
    <row r="823" spans="16:17" x14ac:dyDescent="0.25">
      <c r="P823" t="s">
        <v>3136</v>
      </c>
    </row>
    <row r="824" spans="16:17" x14ac:dyDescent="0.25">
      <c r="P824" t="s">
        <v>3137</v>
      </c>
    </row>
    <row r="826" spans="16:17" x14ac:dyDescent="0.25">
      <c r="P826" t="s">
        <v>3138</v>
      </c>
    </row>
    <row r="827" spans="16:17" x14ac:dyDescent="0.25">
      <c r="Q827" t="s">
        <v>3139</v>
      </c>
    </row>
    <row r="828" spans="16:17" x14ac:dyDescent="0.25">
      <c r="P828" t="s">
        <v>3107</v>
      </c>
    </row>
    <row r="829" spans="16:17" x14ac:dyDescent="0.25">
      <c r="Q829" t="s">
        <v>3108</v>
      </c>
    </row>
    <row r="830" spans="16:17" x14ac:dyDescent="0.25">
      <c r="Q830" t="s">
        <v>3140</v>
      </c>
    </row>
    <row r="831" spans="16:17" x14ac:dyDescent="0.25">
      <c r="Q831" t="s">
        <v>3141</v>
      </c>
    </row>
    <row r="833" spans="16:17" x14ac:dyDescent="0.25">
      <c r="P833" t="s">
        <v>3142</v>
      </c>
    </row>
    <row r="834" spans="16:17" x14ac:dyDescent="0.25">
      <c r="Q834" t="s">
        <v>3130</v>
      </c>
    </row>
    <row r="835" spans="16:17" x14ac:dyDescent="0.25">
      <c r="Q835" t="s">
        <v>3143</v>
      </c>
    </row>
    <row r="837" spans="16:17" x14ac:dyDescent="0.25">
      <c r="P837" t="s">
        <v>3097</v>
      </c>
    </row>
    <row r="838" spans="16:17" x14ac:dyDescent="0.25">
      <c r="P838" t="s">
        <v>2930</v>
      </c>
    </row>
    <row r="839" spans="16:17" x14ac:dyDescent="0.25">
      <c r="P839" t="s">
        <v>3144</v>
      </c>
    </row>
    <row r="840" spans="16:17" x14ac:dyDescent="0.25">
      <c r="P840" t="s">
        <v>3145</v>
      </c>
    </row>
    <row r="842" spans="16:17" x14ac:dyDescent="0.25">
      <c r="P842" t="s">
        <v>3100</v>
      </c>
    </row>
    <row r="843" spans="16:17" x14ac:dyDescent="0.25">
      <c r="Q843" t="s">
        <v>3146</v>
      </c>
    </row>
    <row r="844" spans="16:17" x14ac:dyDescent="0.25">
      <c r="P844" t="s">
        <v>3102</v>
      </c>
    </row>
    <row r="845" spans="16:17" x14ac:dyDescent="0.25">
      <c r="Q845" t="s">
        <v>3103</v>
      </c>
    </row>
    <row r="846" spans="16:17" x14ac:dyDescent="0.25">
      <c r="Q846" t="s">
        <v>3104</v>
      </c>
    </row>
    <row r="847" spans="16:17" x14ac:dyDescent="0.25">
      <c r="Q847" t="s">
        <v>3147</v>
      </c>
    </row>
    <row r="848" spans="16:17" x14ac:dyDescent="0.25">
      <c r="Q848" t="s">
        <v>3106</v>
      </c>
    </row>
    <row r="849" spans="16:18" x14ac:dyDescent="0.25">
      <c r="R849" t="e">
        <f>- _xlnm.Print_Area UD ME of SRR, not Service presentation, not in International Backward</f>
        <v>#NAME?</v>
      </c>
    </row>
    <row r="851" spans="16:18" x14ac:dyDescent="0.25">
      <c r="P851" t="s">
        <v>3107</v>
      </c>
    </row>
    <row r="852" spans="16:18" x14ac:dyDescent="0.25">
      <c r="Q852" t="s">
        <v>3108</v>
      </c>
    </row>
    <row r="853" spans="16:18" x14ac:dyDescent="0.25">
      <c r="Q853" t="s">
        <v>3109</v>
      </c>
    </row>
    <row r="854" spans="16:18" x14ac:dyDescent="0.25">
      <c r="Q854" t="s">
        <v>3110</v>
      </c>
    </row>
    <row r="856" spans="16:18" x14ac:dyDescent="0.25">
      <c r="P856" t="s">
        <v>3148</v>
      </c>
    </row>
    <row r="857" spans="16:18" x14ac:dyDescent="0.25">
      <c r="Q857" t="s">
        <v>3149</v>
      </c>
    </row>
    <row r="858" spans="16:18" x14ac:dyDescent="0.25">
      <c r="Q858" t="s">
        <v>3150</v>
      </c>
    </row>
    <row r="860" spans="16:18" x14ac:dyDescent="0.25">
      <c r="P860" t="s">
        <v>3151</v>
      </c>
    </row>
    <row r="861" spans="16:18" x14ac:dyDescent="0.25">
      <c r="Q861" t="s">
        <v>3152</v>
      </c>
    </row>
    <row r="862" spans="16:18" x14ac:dyDescent="0.25">
      <c r="Q862" t="s">
        <v>3116</v>
      </c>
    </row>
    <row r="863" spans="16:18" x14ac:dyDescent="0.25">
      <c r="Q863" t="s">
        <v>3153</v>
      </c>
    </row>
    <row r="865" spans="16:17" x14ac:dyDescent="0.25">
      <c r="P865" t="s">
        <v>3151</v>
      </c>
    </row>
    <row r="866" spans="16:17" x14ac:dyDescent="0.25">
      <c r="Q866" t="s">
        <v>3118</v>
      </c>
    </row>
    <row r="867" spans="16:17" x14ac:dyDescent="0.25">
      <c r="Q867" t="s">
        <v>3119</v>
      </c>
    </row>
    <row r="868" spans="16:17" x14ac:dyDescent="0.25">
      <c r="Q868" t="s">
        <v>3154</v>
      </c>
    </row>
    <row r="870" spans="16:17" x14ac:dyDescent="0.25">
      <c r="P870" t="s">
        <v>3151</v>
      </c>
    </row>
    <row r="871" spans="16:17" x14ac:dyDescent="0.25">
      <c r="Q871" t="s">
        <v>3155</v>
      </c>
    </row>
    <row r="872" spans="16:17" x14ac:dyDescent="0.25">
      <c r="Q872" t="s">
        <v>3122</v>
      </c>
    </row>
    <row r="873" spans="16:17" x14ac:dyDescent="0.25">
      <c r="Q873" t="s">
        <v>3156</v>
      </c>
    </row>
    <row r="875" spans="16:17" x14ac:dyDescent="0.25">
      <c r="P875" t="s">
        <v>3151</v>
      </c>
    </row>
    <row r="876" spans="16:17" x14ac:dyDescent="0.25">
      <c r="Q876" t="s">
        <v>3112</v>
      </c>
    </row>
    <row r="877" spans="16:17" x14ac:dyDescent="0.25">
      <c r="Q877" t="s">
        <v>3157</v>
      </c>
    </row>
    <row r="878" spans="16:17" x14ac:dyDescent="0.25">
      <c r="Q878" t="s">
        <v>3158</v>
      </c>
    </row>
    <row r="880" spans="16:17" x14ac:dyDescent="0.25">
      <c r="P880" t="s">
        <v>3097</v>
      </c>
    </row>
    <row r="881" spans="16:17" x14ac:dyDescent="0.25">
      <c r="P881" t="s">
        <v>2958</v>
      </c>
    </row>
    <row r="882" spans="16:17" x14ac:dyDescent="0.25">
      <c r="P882" t="s">
        <v>3240</v>
      </c>
    </row>
    <row r="883" spans="16:17" x14ac:dyDescent="0.25">
      <c r="P883" t="s">
        <v>3241</v>
      </c>
    </row>
    <row r="885" spans="16:17" x14ac:dyDescent="0.25">
      <c r="P885" t="s">
        <v>3242</v>
      </c>
    </row>
    <row r="886" spans="16:17" x14ac:dyDescent="0.25">
      <c r="P886" t="s">
        <v>3162</v>
      </c>
    </row>
    <row r="887" spans="16:17" x14ac:dyDescent="0.25">
      <c r="P887" t="s">
        <v>3128</v>
      </c>
    </row>
    <row r="888" spans="16:17" x14ac:dyDescent="0.25">
      <c r="P888" t="s">
        <v>3129</v>
      </c>
    </row>
    <row r="889" spans="16:17" x14ac:dyDescent="0.25">
      <c r="Q889" t="s">
        <v>3130</v>
      </c>
    </row>
    <row r="890" spans="16:17" x14ac:dyDescent="0.25">
      <c r="Q890" t="e">
        <f>- GM returned : contains PID the</f>
        <v>#NAME?</v>
      </c>
    </row>
    <row r="891" spans="16:17" x14ac:dyDescent="0.25">
      <c r="Q891" t="s">
        <v>3131</v>
      </c>
    </row>
    <row r="893" spans="16:17" x14ac:dyDescent="0.25">
      <c r="P893" t="s">
        <v>3142</v>
      </c>
    </row>
    <row r="894" spans="16:17" x14ac:dyDescent="0.25">
      <c r="Q894" t="s">
        <v>3130</v>
      </c>
    </row>
    <row r="895" spans="16:17" x14ac:dyDescent="0.25">
      <c r="Q895" t="s">
        <v>3243</v>
      </c>
    </row>
    <row r="897" spans="16:18" x14ac:dyDescent="0.25">
      <c r="P897" t="s">
        <v>3097</v>
      </c>
    </row>
    <row r="898" spans="16:18" x14ac:dyDescent="0.25">
      <c r="P898" t="s">
        <v>2930</v>
      </c>
    </row>
    <row r="899" spans="16:18" x14ac:dyDescent="0.25">
      <c r="P899" t="s">
        <v>3244</v>
      </c>
    </row>
    <row r="900" spans="16:18" x14ac:dyDescent="0.25">
      <c r="P900" t="s">
        <v>3245</v>
      </c>
    </row>
    <row r="902" spans="16:18" x14ac:dyDescent="0.25">
      <c r="P902" t="s">
        <v>3246</v>
      </c>
    </row>
    <row r="903" spans="16:18" x14ac:dyDescent="0.25">
      <c r="Q903" t="s">
        <v>3247</v>
      </c>
    </row>
    <row r="904" spans="16:18" x14ac:dyDescent="0.25">
      <c r="P904" t="s">
        <v>3102</v>
      </c>
    </row>
    <row r="905" spans="16:18" x14ac:dyDescent="0.25">
      <c r="Q905" t="s">
        <v>3103</v>
      </c>
    </row>
    <row r="906" spans="16:18" x14ac:dyDescent="0.25">
      <c r="Q906" t="s">
        <v>3104</v>
      </c>
    </row>
    <row r="907" spans="16:18" x14ac:dyDescent="0.25">
      <c r="Q907" t="s">
        <v>3147</v>
      </c>
    </row>
    <row r="908" spans="16:18" x14ac:dyDescent="0.25">
      <c r="Q908" t="s">
        <v>3106</v>
      </c>
    </row>
    <row r="909" spans="16:18" x14ac:dyDescent="0.25">
      <c r="R909" t="e">
        <f>- _xlnm.Print_Area UD ME of SRR, not Service presentation, not in International Backward</f>
        <v>#NAME?</v>
      </c>
    </row>
    <row r="911" spans="16:18" x14ac:dyDescent="0.25">
      <c r="P911" t="s">
        <v>3107</v>
      </c>
    </row>
    <row r="912" spans="16:18" x14ac:dyDescent="0.25">
      <c r="Q912" t="s">
        <v>3108</v>
      </c>
    </row>
    <row r="913" spans="16:17" x14ac:dyDescent="0.25">
      <c r="Q913" t="s">
        <v>3109</v>
      </c>
    </row>
    <row r="914" spans="16:17" x14ac:dyDescent="0.25">
      <c r="Q914" t="s">
        <v>3110</v>
      </c>
    </row>
    <row r="916" spans="16:17" x14ac:dyDescent="0.25">
      <c r="P916" t="s">
        <v>3148</v>
      </c>
    </row>
    <row r="917" spans="16:17" x14ac:dyDescent="0.25">
      <c r="Q917" t="s">
        <v>3152</v>
      </c>
    </row>
    <row r="918" spans="16:17" x14ac:dyDescent="0.25">
      <c r="Q918" t="s">
        <v>3248</v>
      </c>
    </row>
    <row r="920" spans="16:17" x14ac:dyDescent="0.25">
      <c r="P920" t="s">
        <v>3151</v>
      </c>
    </row>
    <row r="921" spans="16:17" x14ac:dyDescent="0.25">
      <c r="Q921" t="s">
        <v>3249</v>
      </c>
    </row>
    <row r="922" spans="16:17" x14ac:dyDescent="0.25">
      <c r="Q922" t="s">
        <v>3116</v>
      </c>
    </row>
    <row r="923" spans="16:17" x14ac:dyDescent="0.25">
      <c r="Q923" t="s">
        <v>3250</v>
      </c>
    </row>
    <row r="925" spans="16:17" x14ac:dyDescent="0.25">
      <c r="P925" t="s">
        <v>3151</v>
      </c>
    </row>
    <row r="926" spans="16:17" x14ac:dyDescent="0.25">
      <c r="Q926" t="s">
        <v>3249</v>
      </c>
    </row>
    <row r="927" spans="16:17" x14ac:dyDescent="0.25">
      <c r="Q927" t="s">
        <v>3119</v>
      </c>
    </row>
    <row r="928" spans="16:17" x14ac:dyDescent="0.25">
      <c r="Q928" t="s">
        <v>3251</v>
      </c>
    </row>
    <row r="930" spans="16:17" x14ac:dyDescent="0.25">
      <c r="P930" t="s">
        <v>3151</v>
      </c>
    </row>
    <row r="931" spans="16:17" x14ac:dyDescent="0.25">
      <c r="Q931" t="s">
        <v>3118</v>
      </c>
    </row>
    <row r="932" spans="16:17" x14ac:dyDescent="0.25">
      <c r="Q932" t="s">
        <v>3122</v>
      </c>
    </row>
    <row r="933" spans="16:17" x14ac:dyDescent="0.25">
      <c r="Q933" t="s">
        <v>3252</v>
      </c>
    </row>
    <row r="935" spans="16:17" x14ac:dyDescent="0.25">
      <c r="P935" t="s">
        <v>3151</v>
      </c>
    </row>
    <row r="936" spans="16:17" x14ac:dyDescent="0.25">
      <c r="Q936" t="s">
        <v>3253</v>
      </c>
    </row>
    <row r="937" spans="16:17" x14ac:dyDescent="0.25">
      <c r="Q937" t="s">
        <v>3157</v>
      </c>
    </row>
    <row r="938" spans="16:17" x14ac:dyDescent="0.25">
      <c r="Q938" t="s">
        <v>3254</v>
      </c>
    </row>
    <row r="940" spans="16:17" x14ac:dyDescent="0.25">
      <c r="P940" t="s">
        <v>3097</v>
      </c>
    </row>
    <row r="941" spans="16:17" x14ac:dyDescent="0.25">
      <c r="P941" t="s">
        <v>2958</v>
      </c>
    </row>
    <row r="942" spans="16:17" x14ac:dyDescent="0.25">
      <c r="P942" t="s">
        <v>3159</v>
      </c>
    </row>
    <row r="943" spans="16:17" x14ac:dyDescent="0.25">
      <c r="P943" t="s">
        <v>3255</v>
      </c>
    </row>
    <row r="945" spans="16:17" x14ac:dyDescent="0.25">
      <c r="P945" t="s">
        <v>3256</v>
      </c>
    </row>
    <row r="946" spans="16:17" x14ac:dyDescent="0.25">
      <c r="P946" t="s">
        <v>3162</v>
      </c>
    </row>
    <row r="947" spans="16:17" x14ac:dyDescent="0.25">
      <c r="P947" t="s">
        <v>3128</v>
      </c>
    </row>
    <row r="948" spans="16:17" x14ac:dyDescent="0.25">
      <c r="P948" t="s">
        <v>3129</v>
      </c>
    </row>
    <row r="949" spans="16:17" x14ac:dyDescent="0.25">
      <c r="Q949" t="s">
        <v>3130</v>
      </c>
    </row>
    <row r="950" spans="16:17" x14ac:dyDescent="0.25">
      <c r="Q950" t="e">
        <f>- GM returned : contains PID the</f>
        <v>#NAME?</v>
      </c>
    </row>
    <row r="951" spans="16:17" x14ac:dyDescent="0.25">
      <c r="Q951" t="s">
        <v>3131</v>
      </c>
    </row>
    <row r="953" spans="16:17" x14ac:dyDescent="0.25">
      <c r="P953" t="s">
        <v>3142</v>
      </c>
    </row>
    <row r="954" spans="16:17" x14ac:dyDescent="0.25">
      <c r="Q954" t="s">
        <v>3130</v>
      </c>
    </row>
    <row r="955" spans="16:17" x14ac:dyDescent="0.25">
      <c r="Q955" t="s">
        <v>3143</v>
      </c>
    </row>
    <row r="957" spans="16:17" x14ac:dyDescent="0.25">
      <c r="P957" t="s">
        <v>3097</v>
      </c>
    </row>
    <row r="958" spans="16:17" x14ac:dyDescent="0.25">
      <c r="P958" t="s">
        <v>2930</v>
      </c>
    </row>
    <row r="959" spans="16:17" x14ac:dyDescent="0.25">
      <c r="P959" t="s">
        <v>3051</v>
      </c>
    </row>
    <row r="960" spans="16:17" x14ac:dyDescent="0.25">
      <c r="P960" t="s">
        <v>3052</v>
      </c>
    </row>
    <row r="962" spans="16:18" x14ac:dyDescent="0.25">
      <c r="P962" t="s">
        <v>3257</v>
      </c>
    </row>
    <row r="963" spans="16:18" x14ac:dyDescent="0.25">
      <c r="Q963" t="s">
        <v>3258</v>
      </c>
    </row>
    <row r="964" spans="16:18" x14ac:dyDescent="0.25">
      <c r="P964" t="s">
        <v>3102</v>
      </c>
    </row>
    <row r="965" spans="16:18" x14ac:dyDescent="0.25">
      <c r="Q965" t="s">
        <v>3103</v>
      </c>
    </row>
    <row r="966" spans="16:18" x14ac:dyDescent="0.25">
      <c r="Q966" t="s">
        <v>3104</v>
      </c>
    </row>
    <row r="967" spans="16:18" x14ac:dyDescent="0.25">
      <c r="Q967" t="s">
        <v>3212</v>
      </c>
    </row>
    <row r="968" spans="16:18" x14ac:dyDescent="0.25">
      <c r="Q968" t="s">
        <v>3213</v>
      </c>
    </row>
    <row r="969" spans="16:18" x14ac:dyDescent="0.25">
      <c r="R969" t="e">
        <f>- specified performed command this message reserved</f>
        <v>#NAME?</v>
      </c>
    </row>
    <row r="971" spans="16:18" x14ac:dyDescent="0.25">
      <c r="P971" t="s">
        <v>3107</v>
      </c>
    </row>
    <row r="972" spans="16:18" x14ac:dyDescent="0.25">
      <c r="Q972" t="s">
        <v>3108</v>
      </c>
    </row>
    <row r="973" spans="16:18" x14ac:dyDescent="0.25">
      <c r="Q973" t="s">
        <v>3109</v>
      </c>
    </row>
    <row r="974" spans="16:18" x14ac:dyDescent="0.25">
      <c r="Q974" t="s">
        <v>3214</v>
      </c>
    </row>
    <row r="976" spans="16:18" x14ac:dyDescent="0.25">
      <c r="P976" t="s">
        <v>3148</v>
      </c>
    </row>
    <row r="977" spans="16:18" x14ac:dyDescent="0.25">
      <c r="Q977" t="s">
        <v>3200</v>
      </c>
    </row>
    <row r="978" spans="16:18" x14ac:dyDescent="0.25">
      <c r="Q978" t="s">
        <v>3215</v>
      </c>
    </row>
    <row r="980" spans="16:18" x14ac:dyDescent="0.25">
      <c r="P980" t="s">
        <v>3216</v>
      </c>
    </row>
    <row r="981" spans="16:18" x14ac:dyDescent="0.25">
      <c r="Q981" t="s">
        <v>3139</v>
      </c>
    </row>
    <row r="982" spans="16:18" x14ac:dyDescent="0.25">
      <c r="Q982" t="s">
        <v>3217</v>
      </c>
    </row>
    <row r="983" spans="16:18" x14ac:dyDescent="0.25">
      <c r="Q983" t="s">
        <v>3218</v>
      </c>
    </row>
    <row r="984" spans="16:18" x14ac:dyDescent="0.25">
      <c r="Q984" t="s">
        <v>3219</v>
      </c>
    </row>
    <row r="985" spans="16:18" x14ac:dyDescent="0.25">
      <c r="Q985" t="s">
        <v>3220</v>
      </c>
    </row>
    <row r="987" spans="16:18" x14ac:dyDescent="0.25">
      <c r="P987" t="s">
        <v>3221</v>
      </c>
    </row>
    <row r="988" spans="16:18" x14ac:dyDescent="0.25">
      <c r="Q988" t="s">
        <v>3253</v>
      </c>
    </row>
    <row r="989" spans="16:18" x14ac:dyDescent="0.25">
      <c r="Q989" t="e">
        <f>-Type-no</f>
        <v>#NAME?</v>
      </c>
      <c r="R989" t="s">
        <v>3222</v>
      </c>
    </row>
    <row r="990" spans="16:18" x14ac:dyDescent="0.25">
      <c r="Q990" t="e">
        <f>-Type-report</f>
        <v>#NAME?</v>
      </c>
      <c r="R990" t="s">
        <v>3223</v>
      </c>
    </row>
    <row r="991" spans="16:18" x14ac:dyDescent="0.25">
      <c r="Q991" t="e">
        <f>-Type-W</f>
        <v>#NAME?</v>
      </c>
      <c r="R991" t="s">
        <v>3224</v>
      </c>
    </row>
    <row r="992" spans="16:18" x14ac:dyDescent="0.25">
      <c r="Q992" t="e">
        <f>-Type-SC</f>
        <v>#NAME?</v>
      </c>
      <c r="R992" t="s">
        <v>3225</v>
      </c>
    </row>
    <row r="993" spans="17:18" x14ac:dyDescent="0.25">
      <c r="Q993" t="e">
        <f>-Type-UDL</f>
        <v>#NAME?</v>
      </c>
      <c r="R993" t="s">
        <v>3226</v>
      </c>
    </row>
    <row r="994" spans="17:18" x14ac:dyDescent="0.25">
      <c r="Q994" t="e">
        <f>-Type-status</f>
        <v>#NAME?</v>
      </c>
      <c r="R994" t="s">
        <v>3227</v>
      </c>
    </row>
    <row r="995" spans="17:18" x14ac:dyDescent="0.25">
      <c r="Q995" t="e">
        <f>-Type-MS</f>
        <v>#NAME?</v>
      </c>
      <c r="R995" t="s">
        <v>3228</v>
      </c>
    </row>
    <row r="996" spans="17:18" x14ac:dyDescent="0.25">
      <c r="Q996" t="e">
        <f>-Type-data</f>
        <v>#NAME?</v>
      </c>
      <c r="R996" t="s">
        <v>3229</v>
      </c>
    </row>
    <row r="997" spans="17:18" x14ac:dyDescent="0.25">
      <c r="R997" t="s">
        <v>3230</v>
      </c>
    </row>
    <row r="998" spans="17:18" x14ac:dyDescent="0.25">
      <c r="R998" t="s">
        <v>3219</v>
      </c>
    </row>
    <row r="999" spans="17:18" x14ac:dyDescent="0.25">
      <c r="R999" t="s">
        <v>3231</v>
      </c>
    </row>
    <row r="1000" spans="17:18" x14ac:dyDescent="0.25">
      <c r="Q1000" t="e">
        <f>-Type-preference</f>
        <v>#NAME?</v>
      </c>
      <c r="R1000" t="s">
        <v>3228</v>
      </c>
    </row>
    <row r="1001" spans="17:18" x14ac:dyDescent="0.25">
      <c r="Q1001" t="e">
        <f>-Type-DELIVER</f>
        <v>#NAME?</v>
      </c>
      <c r="R1001" t="s">
        <v>3232</v>
      </c>
    </row>
    <row r="1002" spans="17:18" x14ac:dyDescent="0.25">
      <c r="R1002" t="s">
        <v>3233</v>
      </c>
    </row>
    <row r="1003" spans="17:18" x14ac:dyDescent="0.25">
      <c r="R1003" t="s">
        <v>3234</v>
      </c>
    </row>
    <row r="1004" spans="17:18" x14ac:dyDescent="0.25">
      <c r="Q1004" t="e">
        <f>-Type-unit</f>
        <v>#NAME?</v>
      </c>
      <c r="R1004" t="s">
        <v>3259</v>
      </c>
    </row>
    <row r="1005" spans="17:18" x14ac:dyDescent="0.25">
      <c r="Q1005" t="e">
        <f>-Type-UDHI</f>
        <v>#NAME?</v>
      </c>
      <c r="R1005" t="s">
        <v>3260</v>
      </c>
    </row>
    <row r="1006" spans="17:18" x14ac:dyDescent="0.25">
      <c r="R1006" t="s">
        <v>3261</v>
      </c>
    </row>
    <row r="1009" spans="16:17" x14ac:dyDescent="0.25">
      <c r="P1009" t="s">
        <v>3097</v>
      </c>
    </row>
    <row r="1010" spans="16:17" x14ac:dyDescent="0.25">
      <c r="P1010" t="s">
        <v>2958</v>
      </c>
    </row>
    <row r="1011" spans="16:17" x14ac:dyDescent="0.25">
      <c r="P1011" t="s">
        <v>3238</v>
      </c>
    </row>
    <row r="1012" spans="16:17" x14ac:dyDescent="0.25">
      <c r="P1012" t="s">
        <v>3125</v>
      </c>
    </row>
    <row r="1014" spans="16:17" x14ac:dyDescent="0.25">
      <c r="P1014" t="s">
        <v>3126</v>
      </c>
    </row>
    <row r="1015" spans="16:17" x14ac:dyDescent="0.25">
      <c r="P1015" t="s">
        <v>3239</v>
      </c>
    </row>
    <row r="1016" spans="16:17" x14ac:dyDescent="0.25">
      <c r="P1016" t="s">
        <v>3128</v>
      </c>
    </row>
    <row r="1017" spans="16:17" x14ac:dyDescent="0.25">
      <c r="P1017" t="s">
        <v>3129</v>
      </c>
    </row>
    <row r="1018" spans="16:17" x14ac:dyDescent="0.25">
      <c r="Q1018" t="s">
        <v>3130</v>
      </c>
    </row>
    <row r="1019" spans="16:17" x14ac:dyDescent="0.25">
      <c r="Q1019" t="e">
        <f>- GM returned : contains PID the</f>
        <v>#NAME?</v>
      </c>
    </row>
    <row r="1020" spans="16:17" x14ac:dyDescent="0.25">
      <c r="Q1020" t="s">
        <v>3131</v>
      </c>
    </row>
    <row r="1023" spans="16:17" x14ac:dyDescent="0.25">
      <c r="P1023" t="s">
        <v>3097</v>
      </c>
    </row>
  </sheetData>
  <mergeCells count="90">
    <mergeCell ref="AF7:AJ7"/>
    <mergeCell ref="AC43:AD48"/>
    <mergeCell ref="AH48:AL56"/>
    <mergeCell ref="AC53:AF57"/>
    <mergeCell ref="AB58:AC58"/>
    <mergeCell ref="AD58:AJ63"/>
    <mergeCell ref="AC60:AC67"/>
    <mergeCell ref="AB60:AB67"/>
    <mergeCell ref="F97:G98"/>
    <mergeCell ref="H97:H98"/>
    <mergeCell ref="I97:L98"/>
    <mergeCell ref="I99:L99"/>
    <mergeCell ref="I100:L100"/>
    <mergeCell ref="M48:N49"/>
    <mergeCell ref="O48:O49"/>
    <mergeCell ref="P48:S49"/>
    <mergeCell ref="I91:L91"/>
    <mergeCell ref="I92:L92"/>
    <mergeCell ref="AG68:AG69"/>
    <mergeCell ref="AD68:AD69"/>
    <mergeCell ref="P40:S40"/>
    <mergeCell ref="P41:S41"/>
    <mergeCell ref="P42:S42"/>
    <mergeCell ref="P43:S43"/>
    <mergeCell ref="P44:S44"/>
    <mergeCell ref="P45:S45"/>
    <mergeCell ref="P46:S46"/>
    <mergeCell ref="P47:S47"/>
    <mergeCell ref="P50:S50"/>
    <mergeCell ref="P51:S51"/>
    <mergeCell ref="Q22:R29"/>
    <mergeCell ref="AE65:AF65"/>
    <mergeCell ref="AE66:AF66"/>
    <mergeCell ref="AE67:AF67"/>
    <mergeCell ref="AE68:AF69"/>
    <mergeCell ref="BS43:BU43"/>
    <mergeCell ref="BS44:BU44"/>
    <mergeCell ref="BS45:BU45"/>
    <mergeCell ref="AC21:AD39"/>
    <mergeCell ref="BR11:BT11"/>
    <mergeCell ref="BU11:BV11"/>
    <mergeCell ref="BR12:BT12"/>
    <mergeCell ref="BU12:BV12"/>
    <mergeCell ref="BS15:BU15"/>
    <mergeCell ref="BS16:BU16"/>
    <mergeCell ref="BS17:BU17"/>
    <mergeCell ref="BS18:BU18"/>
    <mergeCell ref="BS19:BU19"/>
    <mergeCell ref="BS20:BU20"/>
    <mergeCell ref="A7:E7"/>
    <mergeCell ref="H7:K7"/>
    <mergeCell ref="N7:Q7"/>
    <mergeCell ref="BS98:BU98"/>
    <mergeCell ref="W22:X63"/>
    <mergeCell ref="T7:X7"/>
    <mergeCell ref="Z7:AD7"/>
    <mergeCell ref="D48:E59"/>
    <mergeCell ref="D63:E69"/>
    <mergeCell ref="K21:L35"/>
    <mergeCell ref="K39:L42"/>
    <mergeCell ref="K46:L57"/>
    <mergeCell ref="K61:L68"/>
    <mergeCell ref="W73:Y73"/>
    <mergeCell ref="D21:D26"/>
    <mergeCell ref="D30:E44"/>
    <mergeCell ref="BS99:BU99"/>
    <mergeCell ref="BS100:BU100"/>
    <mergeCell ref="BS101:BU101"/>
    <mergeCell ref="BV102:BV103"/>
    <mergeCell ref="K72:L76"/>
    <mergeCell ref="I96:L96"/>
    <mergeCell ref="I93:L93"/>
    <mergeCell ref="I94:L94"/>
    <mergeCell ref="I95:L95"/>
    <mergeCell ref="BR102:BR103"/>
    <mergeCell ref="BS102:BU103"/>
    <mergeCell ref="BS116:BT116"/>
    <mergeCell ref="BS117:BT117"/>
    <mergeCell ref="BS118:BT118"/>
    <mergeCell ref="BS113:BT113"/>
    <mergeCell ref="BS109:BT109"/>
    <mergeCell ref="BS110:BT110"/>
    <mergeCell ref="BS111:BT111"/>
    <mergeCell ref="BS112:BT112"/>
    <mergeCell ref="BS62:BU62"/>
    <mergeCell ref="BS63:BU63"/>
    <mergeCell ref="BS64:BU64"/>
    <mergeCell ref="BS65:BU65"/>
    <mergeCell ref="BS46:BU46"/>
    <mergeCell ref="BS47:BU47"/>
  </mergeCells>
  <pageMargins left="0.7" right="0.7" top="0.75" bottom="0.75" header="0.3" footer="0.3"/>
  <pageSetup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4"/>
  <dimension ref="C3:E258"/>
  <sheetViews>
    <sheetView workbookViewId="0">
      <selection activeCell="I8" sqref="I8"/>
    </sheetView>
  </sheetViews>
  <sheetFormatPr defaultRowHeight="15" x14ac:dyDescent="0.25"/>
  <sheetData>
    <row r="3" spans="3:3" x14ac:dyDescent="0.25">
      <c r="C3" t="s">
        <v>2892</v>
      </c>
    </row>
    <row r="4" spans="3:3" x14ac:dyDescent="0.25">
      <c r="C4" t="s">
        <v>2893</v>
      </c>
    </row>
    <row r="6" spans="3:3" x14ac:dyDescent="0.25">
      <c r="C6" t="s">
        <v>788</v>
      </c>
    </row>
    <row r="7" spans="3:3" x14ac:dyDescent="0.25">
      <c r="C7" t="s">
        <v>2894</v>
      </c>
    </row>
    <row r="8" spans="3:3" x14ac:dyDescent="0.25">
      <c r="C8" t="s">
        <v>2895</v>
      </c>
    </row>
    <row r="10" spans="3:3" x14ac:dyDescent="0.25">
      <c r="C10" t="s">
        <v>1634</v>
      </c>
    </row>
    <row r="11" spans="3:3" x14ac:dyDescent="0.25">
      <c r="C11" t="s">
        <v>2896</v>
      </c>
    </row>
    <row r="12" spans="3:3" x14ac:dyDescent="0.25">
      <c r="C12" t="s">
        <v>2897</v>
      </c>
    </row>
    <row r="14" spans="3:3" x14ac:dyDescent="0.25">
      <c r="C14" t="s">
        <v>788</v>
      </c>
    </row>
    <row r="15" spans="3:3" x14ac:dyDescent="0.25">
      <c r="C15" t="s">
        <v>2898</v>
      </c>
    </row>
    <row r="16" spans="3:3" x14ac:dyDescent="0.25">
      <c r="C16" t="s">
        <v>2899</v>
      </c>
    </row>
    <row r="18" spans="3:3" x14ac:dyDescent="0.25">
      <c r="C18" t="s">
        <v>1634</v>
      </c>
    </row>
    <row r="19" spans="3:3" x14ac:dyDescent="0.25">
      <c r="C19" t="s">
        <v>2900</v>
      </c>
    </row>
    <row r="20" spans="3:3" x14ac:dyDescent="0.25">
      <c r="C20" t="s">
        <v>2901</v>
      </c>
    </row>
    <row r="22" spans="3:3" x14ac:dyDescent="0.25">
      <c r="C22" t="s">
        <v>1054</v>
      </c>
    </row>
    <row r="23" spans="3:3" x14ac:dyDescent="0.25">
      <c r="C23" t="s">
        <v>2902</v>
      </c>
    </row>
    <row r="24" spans="3:3" x14ac:dyDescent="0.25">
      <c r="C24" t="s">
        <v>2903</v>
      </c>
    </row>
    <row r="26" spans="3:3" x14ac:dyDescent="0.25">
      <c r="C26" t="s">
        <v>788</v>
      </c>
    </row>
    <row r="27" spans="3:3" x14ac:dyDescent="0.25">
      <c r="C27" t="s">
        <v>2904</v>
      </c>
    </row>
    <row r="28" spans="3:3" x14ac:dyDescent="0.25">
      <c r="C28" t="s">
        <v>2895</v>
      </c>
    </row>
    <row r="30" spans="3:3" x14ac:dyDescent="0.25">
      <c r="C30" t="s">
        <v>1634</v>
      </c>
    </row>
    <row r="31" spans="3:3" x14ac:dyDescent="0.25">
      <c r="C31" t="s">
        <v>2896</v>
      </c>
    </row>
    <row r="32" spans="3:3" x14ac:dyDescent="0.25">
      <c r="C32" t="s">
        <v>2905</v>
      </c>
    </row>
    <row r="34" spans="3:3" x14ac:dyDescent="0.25">
      <c r="C34" t="s">
        <v>2906</v>
      </c>
    </row>
    <row r="35" spans="3:3" x14ac:dyDescent="0.25">
      <c r="C35" t="s">
        <v>2907</v>
      </c>
    </row>
    <row r="36" spans="3:3" x14ac:dyDescent="0.25">
      <c r="C36" t="s">
        <v>2908</v>
      </c>
    </row>
    <row r="38" spans="3:3" x14ac:dyDescent="0.25">
      <c r="C38" t="s">
        <v>788</v>
      </c>
    </row>
    <row r="39" spans="3:3" x14ac:dyDescent="0.25">
      <c r="C39" t="s">
        <v>2904</v>
      </c>
    </row>
    <row r="40" spans="3:3" x14ac:dyDescent="0.25">
      <c r="C40" t="s">
        <v>2895</v>
      </c>
    </row>
    <row r="42" spans="3:3" x14ac:dyDescent="0.25">
      <c r="C42" t="s">
        <v>1634</v>
      </c>
    </row>
    <row r="43" spans="3:3" x14ac:dyDescent="0.25">
      <c r="C43" t="s">
        <v>2896</v>
      </c>
    </row>
    <row r="44" spans="3:3" x14ac:dyDescent="0.25">
      <c r="C44" t="s">
        <v>2905</v>
      </c>
    </row>
    <row r="46" spans="3:3" x14ac:dyDescent="0.25">
      <c r="C46" t="s">
        <v>2906</v>
      </c>
    </row>
    <row r="47" spans="3:3" x14ac:dyDescent="0.25">
      <c r="C47" t="s">
        <v>2907</v>
      </c>
    </row>
    <row r="48" spans="3:3" x14ac:dyDescent="0.25">
      <c r="C48" t="s">
        <v>2908</v>
      </c>
    </row>
    <row r="50" spans="3:3" x14ac:dyDescent="0.25">
      <c r="C50" t="s">
        <v>788</v>
      </c>
    </row>
    <row r="51" spans="3:3" x14ac:dyDescent="0.25">
      <c r="C51" t="s">
        <v>2894</v>
      </c>
    </row>
    <row r="52" spans="3:3" x14ac:dyDescent="0.25">
      <c r="C52" t="s">
        <v>2895</v>
      </c>
    </row>
    <row r="54" spans="3:3" x14ac:dyDescent="0.25">
      <c r="C54" t="s">
        <v>1634</v>
      </c>
    </row>
    <row r="55" spans="3:3" x14ac:dyDescent="0.25">
      <c r="C55" t="s">
        <v>2896</v>
      </c>
    </row>
    <row r="56" spans="3:3" x14ac:dyDescent="0.25">
      <c r="C56" t="s">
        <v>2897</v>
      </c>
    </row>
    <row r="58" spans="3:3" x14ac:dyDescent="0.25">
      <c r="C58" t="s">
        <v>788</v>
      </c>
    </row>
    <row r="59" spans="3:3" x14ac:dyDescent="0.25">
      <c r="C59" t="s">
        <v>2909</v>
      </c>
    </row>
    <row r="60" spans="3:3" x14ac:dyDescent="0.25">
      <c r="C60" t="s">
        <v>2899</v>
      </c>
    </row>
    <row r="62" spans="3:3" x14ac:dyDescent="0.25">
      <c r="C62" t="s">
        <v>1634</v>
      </c>
    </row>
    <row r="63" spans="3:3" x14ac:dyDescent="0.25">
      <c r="C63" t="s">
        <v>2900</v>
      </c>
    </row>
    <row r="64" spans="3:3" x14ac:dyDescent="0.25">
      <c r="C64" t="s">
        <v>2910</v>
      </c>
    </row>
    <row r="66" spans="3:5" x14ac:dyDescent="0.25">
      <c r="C66" t="s">
        <v>1634</v>
      </c>
    </row>
    <row r="67" spans="3:5" x14ac:dyDescent="0.25">
      <c r="C67" t="s">
        <v>2900</v>
      </c>
    </row>
    <row r="68" spans="3:5" x14ac:dyDescent="0.25">
      <c r="C68" t="s">
        <v>2911</v>
      </c>
    </row>
    <row r="70" spans="3:5" x14ac:dyDescent="0.25">
      <c r="C70" t="s">
        <v>2912</v>
      </c>
    </row>
    <row r="71" spans="3:5" x14ac:dyDescent="0.25">
      <c r="C71" t="s">
        <v>2913</v>
      </c>
    </row>
    <row r="72" spans="3:5" x14ac:dyDescent="0.25">
      <c r="C72" t="s">
        <v>2914</v>
      </c>
    </row>
    <row r="73" spans="3:5" x14ac:dyDescent="0.25">
      <c r="C73" t="s">
        <v>2915</v>
      </c>
    </row>
    <row r="74" spans="3:5" x14ac:dyDescent="0.25">
      <c r="C74" t="s">
        <v>2916</v>
      </c>
    </row>
    <row r="75" spans="3:5" x14ac:dyDescent="0.25">
      <c r="C75" t="s">
        <v>2917</v>
      </c>
    </row>
    <row r="76" spans="3:5" x14ac:dyDescent="0.25">
      <c r="C76" t="s">
        <v>2918</v>
      </c>
    </row>
    <row r="77" spans="3:5" x14ac:dyDescent="0.25">
      <c r="D77" t="s">
        <v>672</v>
      </c>
    </row>
    <row r="78" spans="3:5" x14ac:dyDescent="0.25">
      <c r="E78" t="e">
        <f>- session are</f>
        <v>#NAME?</v>
      </c>
    </row>
    <row r="79" spans="3:5" x14ac:dyDescent="0.25">
      <c r="E79" t="e">
        <f>- session addition</f>
        <v>#NAME?</v>
      </c>
    </row>
    <row r="80" spans="3:5" x14ac:dyDescent="0.25">
      <c r="C80" t="s">
        <v>2919</v>
      </c>
    </row>
    <row r="81" spans="3:5" x14ac:dyDescent="0.25">
      <c r="D81" t="s">
        <v>674</v>
      </c>
    </row>
    <row r="82" spans="3:5" x14ac:dyDescent="0.25">
      <c r="E82" t="e">
        <f>- session are</f>
        <v>#NAME?</v>
      </c>
    </row>
    <row r="83" spans="3:5" x14ac:dyDescent="0.25">
      <c r="E83" t="e">
        <f>- session addition</f>
        <v>#NAME?</v>
      </c>
    </row>
    <row r="84" spans="3:5" x14ac:dyDescent="0.25">
      <c r="C84" t="s">
        <v>2920</v>
      </c>
    </row>
    <row r="85" spans="3:5" x14ac:dyDescent="0.25">
      <c r="C85" t="s">
        <v>2921</v>
      </c>
    </row>
    <row r="86" spans="3:5" x14ac:dyDescent="0.25">
      <c r="C86" t="s">
        <v>2922</v>
      </c>
    </row>
    <row r="87" spans="3:5" x14ac:dyDescent="0.25">
      <c r="C87" t="s">
        <v>2923</v>
      </c>
    </row>
    <row r="88" spans="3:5" x14ac:dyDescent="0.25">
      <c r="C88" t="s">
        <v>2924</v>
      </c>
    </row>
    <row r="89" spans="3:5" x14ac:dyDescent="0.25">
      <c r="C89" t="s">
        <v>2925</v>
      </c>
    </row>
    <row r="90" spans="3:5" x14ac:dyDescent="0.25">
      <c r="C90" t="s">
        <v>2926</v>
      </c>
    </row>
    <row r="92" spans="3:5" x14ac:dyDescent="0.25">
      <c r="C92" t="s">
        <v>2927</v>
      </c>
    </row>
    <row r="93" spans="3:5" x14ac:dyDescent="0.25">
      <c r="C93" t="s">
        <v>2928</v>
      </c>
    </row>
    <row r="94" spans="3:5" x14ac:dyDescent="0.25">
      <c r="C94" t="s">
        <v>2929</v>
      </c>
    </row>
    <row r="96" spans="3:5" x14ac:dyDescent="0.25">
      <c r="C96" t="s">
        <v>2930</v>
      </c>
    </row>
    <row r="97" spans="3:5" x14ac:dyDescent="0.25">
      <c r="C97" t="s">
        <v>2931</v>
      </c>
    </row>
    <row r="98" spans="3:5" x14ac:dyDescent="0.25">
      <c r="C98" t="s">
        <v>2932</v>
      </c>
    </row>
    <row r="100" spans="3:5" x14ac:dyDescent="0.25">
      <c r="C100" t="s">
        <v>2933</v>
      </c>
    </row>
    <row r="101" spans="3:5" x14ac:dyDescent="0.25">
      <c r="C101" t="s">
        <v>2934</v>
      </c>
    </row>
    <row r="102" spans="3:5" x14ac:dyDescent="0.25">
      <c r="C102" t="s">
        <v>2935</v>
      </c>
    </row>
    <row r="103" spans="3:5" x14ac:dyDescent="0.25">
      <c r="D103" t="s">
        <v>2936</v>
      </c>
    </row>
    <row r="104" spans="3:5" x14ac:dyDescent="0.25">
      <c r="D104" t="s">
        <v>2937</v>
      </c>
    </row>
    <row r="105" spans="3:5" x14ac:dyDescent="0.25">
      <c r="D105" t="s">
        <v>2938</v>
      </c>
    </row>
    <row r="106" spans="3:5" x14ac:dyDescent="0.25">
      <c r="D106" t="s">
        <v>2939</v>
      </c>
    </row>
    <row r="107" spans="3:5" x14ac:dyDescent="0.25">
      <c r="E107" t="e">
        <f>- not Service presentation</f>
        <v>#NAME?</v>
      </c>
    </row>
    <row r="108" spans="3:5" x14ac:dyDescent="0.25">
      <c r="E108" t="e">
        <f>- not in International Backward</f>
        <v>#NAME?</v>
      </c>
    </row>
    <row r="109" spans="3:5" x14ac:dyDescent="0.25">
      <c r="C109" t="s">
        <v>2940</v>
      </c>
    </row>
    <row r="110" spans="3:5" x14ac:dyDescent="0.25">
      <c r="D110" t="s">
        <v>2941</v>
      </c>
    </row>
    <row r="111" spans="3:5" x14ac:dyDescent="0.25">
      <c r="D111" t="s">
        <v>2942</v>
      </c>
    </row>
    <row r="112" spans="3:5" x14ac:dyDescent="0.25">
      <c r="D112" t="s">
        <v>2943</v>
      </c>
    </row>
    <row r="113" spans="3:4" x14ac:dyDescent="0.25">
      <c r="C113" t="s">
        <v>2944</v>
      </c>
    </row>
    <row r="114" spans="3:4" x14ac:dyDescent="0.25">
      <c r="D114" t="s">
        <v>2945</v>
      </c>
    </row>
    <row r="115" spans="3:4" x14ac:dyDescent="0.25">
      <c r="D115" t="s">
        <v>2946</v>
      </c>
    </row>
    <row r="116" spans="3:4" x14ac:dyDescent="0.25">
      <c r="C116" t="s">
        <v>2947</v>
      </c>
    </row>
    <row r="117" spans="3:4" x14ac:dyDescent="0.25">
      <c r="D117" t="s">
        <v>2945</v>
      </c>
    </row>
    <row r="118" spans="3:4" x14ac:dyDescent="0.25">
      <c r="D118" t="s">
        <v>2948</v>
      </c>
    </row>
    <row r="119" spans="3:4" x14ac:dyDescent="0.25">
      <c r="D119" t="s">
        <v>2949</v>
      </c>
    </row>
    <row r="120" spans="3:4" x14ac:dyDescent="0.25">
      <c r="C120" t="s">
        <v>2947</v>
      </c>
    </row>
    <row r="121" spans="3:4" x14ac:dyDescent="0.25">
      <c r="D121" t="s">
        <v>2950</v>
      </c>
    </row>
    <row r="122" spans="3:4" x14ac:dyDescent="0.25">
      <c r="D122" t="s">
        <v>2951</v>
      </c>
    </row>
    <row r="123" spans="3:4" x14ac:dyDescent="0.25">
      <c r="D123" t="s">
        <v>2952</v>
      </c>
    </row>
    <row r="124" spans="3:4" x14ac:dyDescent="0.25">
      <c r="C124" t="s">
        <v>2947</v>
      </c>
    </row>
    <row r="125" spans="3:4" x14ac:dyDescent="0.25">
      <c r="D125" t="s">
        <v>2945</v>
      </c>
    </row>
    <row r="126" spans="3:4" x14ac:dyDescent="0.25">
      <c r="D126" t="s">
        <v>2953</v>
      </c>
    </row>
    <row r="127" spans="3:4" x14ac:dyDescent="0.25">
      <c r="D127" t="s">
        <v>2954</v>
      </c>
    </row>
    <row r="128" spans="3:4" x14ac:dyDescent="0.25">
      <c r="C128" t="s">
        <v>2947</v>
      </c>
    </row>
    <row r="129" spans="3:5" x14ac:dyDescent="0.25">
      <c r="D129" t="s">
        <v>2955</v>
      </c>
    </row>
    <row r="130" spans="3:5" x14ac:dyDescent="0.25">
      <c r="D130" t="s">
        <v>2956</v>
      </c>
    </row>
    <row r="131" spans="3:5" x14ac:dyDescent="0.25">
      <c r="D131" t="s">
        <v>2957</v>
      </c>
    </row>
    <row r="133" spans="3:5" x14ac:dyDescent="0.25">
      <c r="C133" t="s">
        <v>2958</v>
      </c>
    </row>
    <row r="134" spans="3:5" x14ac:dyDescent="0.25">
      <c r="C134" t="s">
        <v>2959</v>
      </c>
    </row>
    <row r="135" spans="3:5" x14ac:dyDescent="0.25">
      <c r="C135" t="s">
        <v>2908</v>
      </c>
    </row>
    <row r="137" spans="3:5" x14ac:dyDescent="0.25">
      <c r="C137" t="s">
        <v>2935</v>
      </c>
    </row>
    <row r="138" spans="3:5" x14ac:dyDescent="0.25">
      <c r="D138" t="s">
        <v>2936</v>
      </c>
    </row>
    <row r="139" spans="3:5" x14ac:dyDescent="0.25">
      <c r="D139" t="s">
        <v>2937</v>
      </c>
    </row>
    <row r="140" spans="3:5" x14ac:dyDescent="0.25">
      <c r="D140" t="s">
        <v>2938</v>
      </c>
    </row>
    <row r="141" spans="3:5" x14ac:dyDescent="0.25">
      <c r="D141" t="s">
        <v>2939</v>
      </c>
    </row>
    <row r="142" spans="3:5" x14ac:dyDescent="0.25">
      <c r="E142" t="e">
        <f>- not Service presentation</f>
        <v>#NAME?</v>
      </c>
    </row>
    <row r="143" spans="3:5" x14ac:dyDescent="0.25">
      <c r="E143" t="e">
        <f>- not in International Backward</f>
        <v>#NAME?</v>
      </c>
    </row>
    <row r="144" spans="3:5" x14ac:dyDescent="0.25">
      <c r="C144" t="s">
        <v>2940</v>
      </c>
    </row>
    <row r="145" spans="3:5" x14ac:dyDescent="0.25">
      <c r="D145" t="s">
        <v>2941</v>
      </c>
    </row>
    <row r="146" spans="3:5" x14ac:dyDescent="0.25">
      <c r="D146" t="s">
        <v>2960</v>
      </c>
    </row>
    <row r="147" spans="3:5" x14ac:dyDescent="0.25">
      <c r="D147" t="s">
        <v>2961</v>
      </c>
    </row>
    <row r="148" spans="3:5" x14ac:dyDescent="0.25">
      <c r="C148" t="s">
        <v>2962</v>
      </c>
    </row>
    <row r="149" spans="3:5" x14ac:dyDescent="0.25">
      <c r="D149" t="s">
        <v>2963</v>
      </c>
    </row>
    <row r="150" spans="3:5" x14ac:dyDescent="0.25">
      <c r="D150" t="s">
        <v>2964</v>
      </c>
    </row>
    <row r="151" spans="3:5" x14ac:dyDescent="0.25">
      <c r="E151" t="e">
        <f>- contains PID the</f>
        <v>#NAME?</v>
      </c>
    </row>
    <row r="153" spans="3:5" x14ac:dyDescent="0.25">
      <c r="C153" t="s">
        <v>2965</v>
      </c>
    </row>
    <row r="154" spans="3:5" x14ac:dyDescent="0.25">
      <c r="C154" t="s">
        <v>2966</v>
      </c>
    </row>
    <row r="155" spans="3:5" x14ac:dyDescent="0.25">
      <c r="C155" t="s">
        <v>2967</v>
      </c>
    </row>
    <row r="157" spans="3:5" x14ac:dyDescent="0.25">
      <c r="C157" t="s">
        <v>2930</v>
      </c>
    </row>
    <row r="158" spans="3:5" x14ac:dyDescent="0.25">
      <c r="C158" t="s">
        <v>2968</v>
      </c>
    </row>
    <row r="159" spans="3:5" x14ac:dyDescent="0.25">
      <c r="C159" t="s">
        <v>2969</v>
      </c>
    </row>
    <row r="161" spans="3:5" x14ac:dyDescent="0.25">
      <c r="C161" t="s">
        <v>2933</v>
      </c>
    </row>
    <row r="162" spans="3:5" x14ac:dyDescent="0.25">
      <c r="C162" t="s">
        <v>2970</v>
      </c>
    </row>
    <row r="163" spans="3:5" x14ac:dyDescent="0.25">
      <c r="C163" t="s">
        <v>2935</v>
      </c>
    </row>
    <row r="164" spans="3:5" x14ac:dyDescent="0.25">
      <c r="D164" t="s">
        <v>2936</v>
      </c>
    </row>
    <row r="165" spans="3:5" x14ac:dyDescent="0.25">
      <c r="D165" t="s">
        <v>2937</v>
      </c>
    </row>
    <row r="166" spans="3:5" x14ac:dyDescent="0.25">
      <c r="D166" t="s">
        <v>2971</v>
      </c>
    </row>
    <row r="167" spans="3:5" x14ac:dyDescent="0.25">
      <c r="D167" t="s">
        <v>2939</v>
      </c>
    </row>
    <row r="168" spans="3:5" x14ac:dyDescent="0.25">
      <c r="E168" t="e">
        <f>- _xlnm.Print_Area UD ME of SRR</f>
        <v>#NAME?</v>
      </c>
    </row>
    <row r="169" spans="3:5" x14ac:dyDescent="0.25">
      <c r="E169" t="s">
        <v>2972</v>
      </c>
    </row>
    <row r="170" spans="3:5" x14ac:dyDescent="0.25">
      <c r="E170" t="e">
        <f>- not Service presentation</f>
        <v>#NAME?</v>
      </c>
    </row>
    <row r="171" spans="3:5" x14ac:dyDescent="0.25">
      <c r="E171" t="e">
        <f>- not in International Backward</f>
        <v>#NAME?</v>
      </c>
    </row>
    <row r="172" spans="3:5" x14ac:dyDescent="0.25">
      <c r="C172" t="s">
        <v>2940</v>
      </c>
    </row>
    <row r="173" spans="3:5" x14ac:dyDescent="0.25">
      <c r="D173" t="s">
        <v>2941</v>
      </c>
    </row>
    <row r="174" spans="3:5" x14ac:dyDescent="0.25">
      <c r="D174" t="s">
        <v>2942</v>
      </c>
    </row>
    <row r="175" spans="3:5" x14ac:dyDescent="0.25">
      <c r="D175" t="s">
        <v>2943</v>
      </c>
    </row>
    <row r="176" spans="3:5" x14ac:dyDescent="0.25">
      <c r="C176" t="s">
        <v>2944</v>
      </c>
    </row>
    <row r="177" spans="3:4" x14ac:dyDescent="0.25">
      <c r="D177" t="s">
        <v>2973</v>
      </c>
    </row>
    <row r="178" spans="3:4" x14ac:dyDescent="0.25">
      <c r="D178" t="s">
        <v>2974</v>
      </c>
    </row>
    <row r="179" spans="3:4" x14ac:dyDescent="0.25">
      <c r="C179" t="s">
        <v>2975</v>
      </c>
    </row>
    <row r="180" spans="3:4" x14ac:dyDescent="0.25">
      <c r="D180" t="s">
        <v>2976</v>
      </c>
    </row>
    <row r="181" spans="3:4" x14ac:dyDescent="0.25">
      <c r="D181" t="s">
        <v>2948</v>
      </c>
    </row>
    <row r="182" spans="3:4" x14ac:dyDescent="0.25">
      <c r="D182" t="s">
        <v>2977</v>
      </c>
    </row>
    <row r="183" spans="3:4" x14ac:dyDescent="0.25">
      <c r="C183" t="s">
        <v>2975</v>
      </c>
    </row>
    <row r="184" spans="3:4" x14ac:dyDescent="0.25">
      <c r="D184" t="s">
        <v>2945</v>
      </c>
    </row>
    <row r="185" spans="3:4" x14ac:dyDescent="0.25">
      <c r="D185" t="s">
        <v>2951</v>
      </c>
    </row>
    <row r="186" spans="3:4" x14ac:dyDescent="0.25">
      <c r="D186" t="s">
        <v>2978</v>
      </c>
    </row>
    <row r="188" spans="3:4" x14ac:dyDescent="0.25">
      <c r="C188" t="s">
        <v>2958</v>
      </c>
    </row>
    <row r="189" spans="3:4" x14ac:dyDescent="0.25">
      <c r="C189" t="s">
        <v>2979</v>
      </c>
    </row>
    <row r="190" spans="3:4" x14ac:dyDescent="0.25">
      <c r="C190" t="s">
        <v>2980</v>
      </c>
    </row>
    <row r="192" spans="3:4" x14ac:dyDescent="0.25">
      <c r="C192" t="s">
        <v>2935</v>
      </c>
    </row>
    <row r="193" spans="3:5" x14ac:dyDescent="0.25">
      <c r="D193" t="s">
        <v>2936</v>
      </c>
    </row>
    <row r="194" spans="3:5" x14ac:dyDescent="0.25">
      <c r="D194" t="s">
        <v>2937</v>
      </c>
    </row>
    <row r="195" spans="3:5" x14ac:dyDescent="0.25">
      <c r="D195" t="s">
        <v>2971</v>
      </c>
    </row>
    <row r="196" spans="3:5" x14ac:dyDescent="0.25">
      <c r="D196" t="s">
        <v>2939</v>
      </c>
    </row>
    <row r="197" spans="3:5" x14ac:dyDescent="0.25">
      <c r="E197" t="e">
        <f>- _xlnm.Print_Area UD ME of SRR</f>
        <v>#NAME?</v>
      </c>
    </row>
    <row r="198" spans="3:5" x14ac:dyDescent="0.25">
      <c r="E198" t="s">
        <v>2972</v>
      </c>
    </row>
    <row r="199" spans="3:5" x14ac:dyDescent="0.25">
      <c r="E199" t="e">
        <f>- not Service presentation</f>
        <v>#NAME?</v>
      </c>
    </row>
    <row r="200" spans="3:5" x14ac:dyDescent="0.25">
      <c r="E200" t="e">
        <f>- not in International Backward</f>
        <v>#NAME?</v>
      </c>
    </row>
    <row r="201" spans="3:5" x14ac:dyDescent="0.25">
      <c r="C201" t="s">
        <v>2940</v>
      </c>
    </row>
    <row r="202" spans="3:5" x14ac:dyDescent="0.25">
      <c r="D202" t="s">
        <v>2941</v>
      </c>
    </row>
    <row r="203" spans="3:5" x14ac:dyDescent="0.25">
      <c r="D203" t="s">
        <v>2960</v>
      </c>
    </row>
    <row r="204" spans="3:5" x14ac:dyDescent="0.25">
      <c r="D204" t="s">
        <v>2961</v>
      </c>
    </row>
    <row r="205" spans="3:5" x14ac:dyDescent="0.25">
      <c r="C205" t="s">
        <v>2962</v>
      </c>
    </row>
    <row r="206" spans="3:5" x14ac:dyDescent="0.25">
      <c r="D206" t="s">
        <v>2963</v>
      </c>
    </row>
    <row r="207" spans="3:5" x14ac:dyDescent="0.25">
      <c r="D207" t="s">
        <v>2964</v>
      </c>
    </row>
    <row r="208" spans="3:5" x14ac:dyDescent="0.25">
      <c r="E208" t="e">
        <f>- contains PID the</f>
        <v>#NAME?</v>
      </c>
    </row>
    <row r="209" spans="3:5" x14ac:dyDescent="0.25">
      <c r="C209" t="s">
        <v>2981</v>
      </c>
    </row>
    <row r="210" spans="3:5" x14ac:dyDescent="0.25">
      <c r="D210" t="s">
        <v>2963</v>
      </c>
    </row>
    <row r="211" spans="3:5" x14ac:dyDescent="0.25">
      <c r="D211" t="s">
        <v>2982</v>
      </c>
    </row>
    <row r="213" spans="3:5" x14ac:dyDescent="0.25">
      <c r="C213" t="s">
        <v>2930</v>
      </c>
    </row>
    <row r="214" spans="3:5" x14ac:dyDescent="0.25">
      <c r="C214" t="s">
        <v>2983</v>
      </c>
    </row>
    <row r="215" spans="3:5" x14ac:dyDescent="0.25">
      <c r="C215" t="s">
        <v>2984</v>
      </c>
    </row>
    <row r="217" spans="3:5" x14ac:dyDescent="0.25">
      <c r="C217" t="s">
        <v>2933</v>
      </c>
    </row>
    <row r="218" spans="3:5" x14ac:dyDescent="0.25">
      <c r="C218" t="s">
        <v>2985</v>
      </c>
    </row>
    <row r="219" spans="3:5" x14ac:dyDescent="0.25">
      <c r="C219" t="s">
        <v>2935</v>
      </c>
    </row>
    <row r="220" spans="3:5" x14ac:dyDescent="0.25">
      <c r="D220" t="s">
        <v>2936</v>
      </c>
    </row>
    <row r="221" spans="3:5" x14ac:dyDescent="0.25">
      <c r="D221" t="s">
        <v>2937</v>
      </c>
    </row>
    <row r="222" spans="3:5" x14ac:dyDescent="0.25">
      <c r="D222" t="s">
        <v>2971</v>
      </c>
    </row>
    <row r="223" spans="3:5" x14ac:dyDescent="0.25">
      <c r="D223" t="s">
        <v>2939</v>
      </c>
    </row>
    <row r="224" spans="3:5" x14ac:dyDescent="0.25">
      <c r="E224" t="e">
        <f>- _xlnm.Print_Area UD ME of SRR</f>
        <v>#NAME?</v>
      </c>
    </row>
    <row r="225" spans="3:5" x14ac:dyDescent="0.25">
      <c r="E225" t="s">
        <v>2972</v>
      </c>
    </row>
    <row r="226" spans="3:5" x14ac:dyDescent="0.25">
      <c r="E226" t="e">
        <f>- not Service presentation</f>
        <v>#NAME?</v>
      </c>
    </row>
    <row r="227" spans="3:5" x14ac:dyDescent="0.25">
      <c r="E227" t="e">
        <f>- not in International Backward</f>
        <v>#NAME?</v>
      </c>
    </row>
    <row r="228" spans="3:5" x14ac:dyDescent="0.25">
      <c r="C228" t="s">
        <v>2940</v>
      </c>
    </row>
    <row r="229" spans="3:5" x14ac:dyDescent="0.25">
      <c r="D229" t="s">
        <v>2941</v>
      </c>
    </row>
    <row r="230" spans="3:5" x14ac:dyDescent="0.25">
      <c r="D230" t="s">
        <v>2942</v>
      </c>
    </row>
    <row r="231" spans="3:5" x14ac:dyDescent="0.25">
      <c r="D231" t="s">
        <v>2943</v>
      </c>
    </row>
    <row r="232" spans="3:5" x14ac:dyDescent="0.25">
      <c r="C232" t="s">
        <v>2944</v>
      </c>
    </row>
    <row r="233" spans="3:5" x14ac:dyDescent="0.25">
      <c r="D233" t="s">
        <v>2986</v>
      </c>
    </row>
    <row r="234" spans="3:5" x14ac:dyDescent="0.25">
      <c r="D234" t="s">
        <v>2987</v>
      </c>
    </row>
    <row r="235" spans="3:5" x14ac:dyDescent="0.25">
      <c r="C235" t="s">
        <v>2975</v>
      </c>
    </row>
    <row r="236" spans="3:5" x14ac:dyDescent="0.25">
      <c r="D236" t="s">
        <v>2988</v>
      </c>
    </row>
    <row r="237" spans="3:5" x14ac:dyDescent="0.25">
      <c r="D237" t="s">
        <v>2948</v>
      </c>
    </row>
    <row r="238" spans="3:5" x14ac:dyDescent="0.25">
      <c r="D238" t="s">
        <v>2989</v>
      </c>
    </row>
    <row r="239" spans="3:5" x14ac:dyDescent="0.25">
      <c r="C239" t="s">
        <v>2975</v>
      </c>
    </row>
    <row r="240" spans="3:5" x14ac:dyDescent="0.25">
      <c r="D240" t="s">
        <v>2990</v>
      </c>
    </row>
    <row r="241" spans="3:4" x14ac:dyDescent="0.25">
      <c r="D241" t="s">
        <v>2951</v>
      </c>
    </row>
    <row r="242" spans="3:4" x14ac:dyDescent="0.25">
      <c r="D242" t="s">
        <v>2991</v>
      </c>
    </row>
    <row r="243" spans="3:4" x14ac:dyDescent="0.25">
      <c r="C243" t="s">
        <v>2975</v>
      </c>
    </row>
    <row r="244" spans="3:4" x14ac:dyDescent="0.25">
      <c r="D244" t="s">
        <v>2950</v>
      </c>
    </row>
    <row r="245" spans="3:4" x14ac:dyDescent="0.25">
      <c r="D245" t="s">
        <v>2953</v>
      </c>
    </row>
    <row r="246" spans="3:4" x14ac:dyDescent="0.25">
      <c r="D246" t="s">
        <v>2992</v>
      </c>
    </row>
    <row r="247" spans="3:4" x14ac:dyDescent="0.25">
      <c r="C247" t="s">
        <v>2975</v>
      </c>
    </row>
    <row r="248" spans="3:4" x14ac:dyDescent="0.25">
      <c r="D248" t="s">
        <v>2993</v>
      </c>
    </row>
    <row r="249" spans="3:4" x14ac:dyDescent="0.25">
      <c r="D249" t="s">
        <v>2956</v>
      </c>
    </row>
    <row r="250" spans="3:4" x14ac:dyDescent="0.25">
      <c r="D250" t="s">
        <v>2994</v>
      </c>
    </row>
    <row r="251" spans="3:4" x14ac:dyDescent="0.25">
      <c r="C251" t="s">
        <v>2975</v>
      </c>
    </row>
    <row r="252" spans="3:4" x14ac:dyDescent="0.25">
      <c r="D252" t="s">
        <v>2995</v>
      </c>
    </row>
    <row r="253" spans="3:4" x14ac:dyDescent="0.25">
      <c r="D253" t="s">
        <v>2996</v>
      </c>
    </row>
    <row r="254" spans="3:4" x14ac:dyDescent="0.25">
      <c r="D254" t="s">
        <v>2997</v>
      </c>
    </row>
    <row r="255" spans="3:4" x14ac:dyDescent="0.25">
      <c r="C255" t="s">
        <v>2975</v>
      </c>
    </row>
    <row r="256" spans="3:4" x14ac:dyDescent="0.25">
      <c r="D256" t="s">
        <v>2955</v>
      </c>
    </row>
    <row r="257" spans="4:4" x14ac:dyDescent="0.25">
      <c r="D257" t="s">
        <v>2998</v>
      </c>
    </row>
    <row r="258" spans="4:4" x14ac:dyDescent="0.25">
      <c r="D258" t="s">
        <v>2999</v>
      </c>
    </row>
  </sheetData>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7"/>
  <dimension ref="A3:I47"/>
  <sheetViews>
    <sheetView topLeftCell="A58" zoomScale="90" zoomScaleNormal="90" workbookViewId="0">
      <selection activeCell="H15" sqref="H15"/>
    </sheetView>
  </sheetViews>
  <sheetFormatPr defaultRowHeight="15" x14ac:dyDescent="0.25"/>
  <cols>
    <col min="2" max="2" width="17" customWidth="1"/>
    <col min="3" max="3" width="10.5703125" customWidth="1"/>
    <col min="11" max="11" width="15.42578125" customWidth="1"/>
    <col min="18" max="18" width="13" customWidth="1"/>
    <col min="19" max="19" width="12.42578125" customWidth="1"/>
  </cols>
  <sheetData>
    <row r="3" spans="1:5" x14ac:dyDescent="0.25">
      <c r="B3" t="s">
        <v>3438</v>
      </c>
    </row>
    <row r="4" spans="1:5" x14ac:dyDescent="0.25">
      <c r="A4" t="s">
        <v>3440</v>
      </c>
    </row>
    <row r="5" spans="1:5" x14ac:dyDescent="0.25">
      <c r="B5" t="s">
        <v>3439</v>
      </c>
    </row>
    <row r="7" spans="1:5" x14ac:dyDescent="0.25">
      <c r="B7" t="s">
        <v>3486</v>
      </c>
    </row>
    <row r="9" spans="1:5" x14ac:dyDescent="0.25">
      <c r="B9" t="s">
        <v>3441</v>
      </c>
    </row>
    <row r="10" spans="1:5" x14ac:dyDescent="0.25">
      <c r="B10" s="313" t="s">
        <v>2357</v>
      </c>
      <c r="C10" s="2"/>
      <c r="D10" s="2" t="s">
        <v>3442</v>
      </c>
      <c r="E10" s="2"/>
    </row>
    <row r="11" spans="1:5" x14ac:dyDescent="0.25">
      <c r="A11" s="314">
        <v>86</v>
      </c>
      <c r="B11" s="240">
        <v>56</v>
      </c>
      <c r="C11" s="241"/>
      <c r="D11" s="241" t="s">
        <v>3458</v>
      </c>
      <c r="E11" s="241"/>
    </row>
    <row r="12" spans="1:5" x14ac:dyDescent="0.25">
      <c r="B12" s="316" t="s">
        <v>2352</v>
      </c>
      <c r="C12" s="2"/>
      <c r="D12" s="563" t="s">
        <v>2379</v>
      </c>
      <c r="E12" s="563"/>
    </row>
    <row r="13" spans="1:5" x14ac:dyDescent="0.25">
      <c r="B13" s="317" t="s">
        <v>2352</v>
      </c>
      <c r="C13" s="241"/>
      <c r="D13" s="241" t="s">
        <v>1032</v>
      </c>
      <c r="E13" s="241"/>
    </row>
    <row r="14" spans="1:5" x14ac:dyDescent="0.25">
      <c r="B14" s="312">
        <v>83</v>
      </c>
      <c r="D14" t="s">
        <v>3312</v>
      </c>
    </row>
    <row r="15" spans="1:5" x14ac:dyDescent="0.25">
      <c r="B15" s="312">
        <v>82</v>
      </c>
      <c r="D15" t="s">
        <v>2495</v>
      </c>
    </row>
    <row r="16" spans="1:5" x14ac:dyDescent="0.25">
      <c r="B16" s="316" t="s">
        <v>3002</v>
      </c>
      <c r="C16" s="2"/>
      <c r="D16" s="2" t="s">
        <v>3449</v>
      </c>
      <c r="E16" s="2"/>
    </row>
    <row r="17" spans="1:9" x14ac:dyDescent="0.25">
      <c r="B17" s="312">
        <v>91</v>
      </c>
      <c r="D17" t="s">
        <v>3061</v>
      </c>
    </row>
    <row r="18" spans="1:9" x14ac:dyDescent="0.25">
      <c r="B18" s="312">
        <v>4525799999</v>
      </c>
      <c r="D18" t="s">
        <v>3459</v>
      </c>
    </row>
    <row r="19" spans="1:9" x14ac:dyDescent="0.25">
      <c r="B19" s="318" t="s">
        <v>3054</v>
      </c>
      <c r="C19" s="2"/>
      <c r="D19" s="2" t="s">
        <v>2696</v>
      </c>
      <c r="E19" s="2"/>
      <c r="F19" s="315" t="s">
        <v>3443</v>
      </c>
    </row>
    <row r="20" spans="1:9" x14ac:dyDescent="0.25">
      <c r="A20" s="314">
        <v>72</v>
      </c>
      <c r="B20" s="240">
        <v>48</v>
      </c>
      <c r="C20" s="241"/>
      <c r="D20" s="241" t="s">
        <v>1032</v>
      </c>
      <c r="E20" s="241"/>
    </row>
    <row r="21" spans="1:9" x14ac:dyDescent="0.25">
      <c r="B21" s="319">
        <v>64</v>
      </c>
      <c r="C21" s="320" t="s">
        <v>3444</v>
      </c>
      <c r="E21" s="196"/>
    </row>
    <row r="22" spans="1:9" x14ac:dyDescent="0.25">
      <c r="A22" t="s">
        <v>3466</v>
      </c>
      <c r="C22" s="315" t="s">
        <v>2241</v>
      </c>
      <c r="D22" s="196"/>
      <c r="E22" t="s">
        <v>3461</v>
      </c>
    </row>
    <row r="23" spans="1:9" x14ac:dyDescent="0.25">
      <c r="A23" t="s">
        <v>3465</v>
      </c>
      <c r="C23" s="314">
        <v>1</v>
      </c>
      <c r="E23" t="s">
        <v>3460</v>
      </c>
    </row>
    <row r="24" spans="1:9" x14ac:dyDescent="0.25">
      <c r="A24" t="s">
        <v>3464</v>
      </c>
      <c r="C24" s="90" t="s">
        <v>3317</v>
      </c>
      <c r="E24" t="s">
        <v>3462</v>
      </c>
    </row>
    <row r="25" spans="1:9" x14ac:dyDescent="0.25">
      <c r="A25" t="s">
        <v>3463</v>
      </c>
      <c r="C25" s="312">
        <v>1</v>
      </c>
      <c r="E25" t="s">
        <v>3467</v>
      </c>
    </row>
    <row r="26" spans="1:9" x14ac:dyDescent="0.25">
      <c r="B26" s="314" t="s">
        <v>3445</v>
      </c>
      <c r="D26" t="s">
        <v>3446</v>
      </c>
    </row>
    <row r="27" spans="1:9" x14ac:dyDescent="0.25">
      <c r="C27" s="314">
        <v>81</v>
      </c>
      <c r="E27" t="s">
        <v>730</v>
      </c>
    </row>
    <row r="28" spans="1:9" x14ac:dyDescent="0.25">
      <c r="C28" s="314">
        <v>999</v>
      </c>
      <c r="E28" t="s">
        <v>3459</v>
      </c>
    </row>
    <row r="29" spans="1:9" x14ac:dyDescent="0.25">
      <c r="B29" s="314">
        <v>41</v>
      </c>
      <c r="D29" t="s">
        <v>3355</v>
      </c>
    </row>
    <row r="30" spans="1:9" x14ac:dyDescent="0.25">
      <c r="B30" s="314" t="s">
        <v>3447</v>
      </c>
      <c r="C30" s="82" t="s">
        <v>3469</v>
      </c>
      <c r="D30" t="s">
        <v>3356</v>
      </c>
    </row>
    <row r="31" spans="1:9" x14ac:dyDescent="0.25">
      <c r="C31" s="315" t="s">
        <v>2241</v>
      </c>
      <c r="E31" t="s">
        <v>3470</v>
      </c>
      <c r="I31" t="s">
        <v>3472</v>
      </c>
    </row>
    <row r="32" spans="1:9" x14ac:dyDescent="0.25">
      <c r="C32" s="314">
        <v>10</v>
      </c>
      <c r="E32" t="s">
        <v>3473</v>
      </c>
      <c r="I32" s="187" t="s">
        <v>3471</v>
      </c>
    </row>
    <row r="33" spans="1:8" x14ac:dyDescent="0.25">
      <c r="B33" s="90" t="s">
        <v>3448</v>
      </c>
      <c r="D33" t="s">
        <v>3468</v>
      </c>
    </row>
    <row r="34" spans="1:8" x14ac:dyDescent="0.25">
      <c r="B34" s="312">
        <v>39</v>
      </c>
      <c r="D34" t="s">
        <v>3357</v>
      </c>
    </row>
    <row r="35" spans="1:8" x14ac:dyDescent="0.25">
      <c r="B35" s="90" t="s">
        <v>2352</v>
      </c>
      <c r="C35" s="82"/>
      <c r="D35" t="s">
        <v>3353</v>
      </c>
      <c r="E35" t="s">
        <v>3483</v>
      </c>
    </row>
    <row r="36" spans="1:8" x14ac:dyDescent="0.25">
      <c r="B36" s="312">
        <v>70</v>
      </c>
      <c r="E36" t="s">
        <v>3484</v>
      </c>
      <c r="F36" t="s">
        <v>3474</v>
      </c>
    </row>
    <row r="37" spans="1:8" x14ac:dyDescent="0.25">
      <c r="A37" s="314">
        <v>34</v>
      </c>
      <c r="B37" s="90" t="s">
        <v>2241</v>
      </c>
      <c r="E37" t="s">
        <v>3485</v>
      </c>
    </row>
    <row r="38" spans="1:8" x14ac:dyDescent="0.25">
      <c r="A38" s="314">
        <v>13</v>
      </c>
      <c r="B38" s="90" t="s">
        <v>2241</v>
      </c>
    </row>
    <row r="39" spans="1:8" x14ac:dyDescent="0.25">
      <c r="A39" s="312">
        <v>52</v>
      </c>
      <c r="B39" s="312">
        <v>34</v>
      </c>
      <c r="E39" t="s">
        <v>3456</v>
      </c>
      <c r="F39" t="s">
        <v>3475</v>
      </c>
    </row>
    <row r="40" spans="1:8" x14ac:dyDescent="0.25">
      <c r="A40" s="312">
        <v>13</v>
      </c>
      <c r="B40" s="321" t="s">
        <v>260</v>
      </c>
      <c r="C40" s="196"/>
      <c r="D40" s="196"/>
      <c r="E40" s="196" t="s">
        <v>3455</v>
      </c>
      <c r="F40" s="196" t="s">
        <v>3476</v>
      </c>
      <c r="G40" s="196"/>
      <c r="H40" s="196"/>
    </row>
    <row r="41" spans="1:8" x14ac:dyDescent="0.25">
      <c r="B41" s="90" t="s">
        <v>696</v>
      </c>
      <c r="E41" t="s">
        <v>3457</v>
      </c>
      <c r="F41" t="s">
        <v>3477</v>
      </c>
    </row>
    <row r="42" spans="1:8" x14ac:dyDescent="0.25">
      <c r="B42" s="90" t="s">
        <v>639</v>
      </c>
      <c r="E42" t="s">
        <v>3450</v>
      </c>
      <c r="F42" t="s">
        <v>3478</v>
      </c>
    </row>
    <row r="43" spans="1:8" x14ac:dyDescent="0.25">
      <c r="B43" s="90" t="s">
        <v>639</v>
      </c>
      <c r="E43" t="s">
        <v>3451</v>
      </c>
      <c r="F43" t="s">
        <v>3479</v>
      </c>
    </row>
    <row r="44" spans="1:8" x14ac:dyDescent="0.25">
      <c r="B44" s="90" t="s">
        <v>62</v>
      </c>
      <c r="E44" t="s">
        <v>3452</v>
      </c>
      <c r="F44" t="s">
        <v>3480</v>
      </c>
    </row>
    <row r="45" spans="1:8" x14ac:dyDescent="0.25">
      <c r="B45" s="90" t="s">
        <v>981</v>
      </c>
      <c r="E45" t="s">
        <v>3453</v>
      </c>
      <c r="F45" t="s">
        <v>3481</v>
      </c>
    </row>
    <row r="46" spans="1:8" x14ac:dyDescent="0.25">
      <c r="B46" s="90" t="s">
        <v>639</v>
      </c>
      <c r="E46" t="s">
        <v>3454</v>
      </c>
      <c r="F46" t="s">
        <v>3482</v>
      </c>
    </row>
    <row r="47" spans="1:8" x14ac:dyDescent="0.25">
      <c r="B47" t="s">
        <v>3438</v>
      </c>
    </row>
  </sheetData>
  <mergeCells count="1">
    <mergeCell ref="D12:E12"/>
  </mergeCells>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6"/>
  <dimension ref="A1:CV434"/>
  <sheetViews>
    <sheetView zoomScale="80" zoomScaleNormal="80" workbookViewId="0">
      <selection activeCell="A6" sqref="A6"/>
    </sheetView>
  </sheetViews>
  <sheetFormatPr defaultRowHeight="15" x14ac:dyDescent="0.25"/>
  <cols>
    <col min="1" max="1" width="16" customWidth="1"/>
    <col min="2" max="2" width="15.42578125" customWidth="1"/>
    <col min="3" max="3" width="14" customWidth="1"/>
    <col min="4" max="4" width="13.140625" customWidth="1"/>
    <col min="5" max="5" width="14.5703125" customWidth="1"/>
    <col min="6" max="6" width="15" customWidth="1"/>
  </cols>
  <sheetData>
    <row r="1" spans="1:96" x14ac:dyDescent="0.25">
      <c r="A1" t="s">
        <v>1056</v>
      </c>
    </row>
    <row r="2" spans="1:96" x14ac:dyDescent="0.25">
      <c r="A2" t="s">
        <v>1055</v>
      </c>
    </row>
    <row r="3" spans="1:96" x14ac:dyDescent="0.25">
      <c r="A3" t="s">
        <v>3549</v>
      </c>
    </row>
    <row r="4" spans="1:96" x14ac:dyDescent="0.25">
      <c r="A4" t="s">
        <v>3550</v>
      </c>
    </row>
    <row r="6" spans="1:96" x14ac:dyDescent="0.25">
      <c r="A6" t="s">
        <v>3551</v>
      </c>
    </row>
    <row r="7" spans="1:96" x14ac:dyDescent="0.25">
      <c r="A7" t="s">
        <v>3552</v>
      </c>
    </row>
    <row r="8" spans="1:96" x14ac:dyDescent="0.25">
      <c r="A8" t="s">
        <v>3553</v>
      </c>
    </row>
    <row r="10" spans="1:96" x14ac:dyDescent="0.25">
      <c r="A10" t="s">
        <v>3554</v>
      </c>
    </row>
    <row r="12" spans="1:96" x14ac:dyDescent="0.25">
      <c r="A12" s="97" t="s">
        <v>3555</v>
      </c>
      <c r="B12" s="97"/>
      <c r="C12" s="97"/>
      <c r="D12" s="97"/>
      <c r="I12" s="2" t="s">
        <v>3587</v>
      </c>
      <c r="J12" s="2"/>
      <c r="K12" s="2"/>
      <c r="L12" s="2"/>
      <c r="M12" s="2"/>
      <c r="N12" s="2"/>
      <c r="O12" s="2"/>
      <c r="P12" s="2"/>
      <c r="Q12" s="2" t="s">
        <v>3587</v>
      </c>
      <c r="R12" s="2"/>
      <c r="S12" s="2"/>
      <c r="T12" s="2"/>
      <c r="U12" s="2"/>
      <c r="V12" s="2"/>
      <c r="W12" s="2"/>
      <c r="X12" s="2"/>
      <c r="Y12" s="2" t="s">
        <v>3587</v>
      </c>
      <c r="Z12" s="2"/>
      <c r="AA12" s="2"/>
      <c r="AH12" s="3" t="s">
        <v>3607</v>
      </c>
      <c r="AI12" s="3"/>
      <c r="AJ12" s="3"/>
      <c r="AK12" s="3"/>
      <c r="AL12" s="3"/>
      <c r="AM12" s="3"/>
      <c r="AN12" s="3"/>
      <c r="AO12" s="3"/>
      <c r="AP12" s="3"/>
      <c r="AQ12" s="3"/>
      <c r="AR12" s="3" t="s">
        <v>3607</v>
      </c>
      <c r="AS12" s="3"/>
      <c r="AT12" s="3"/>
      <c r="AU12" s="3"/>
      <c r="AV12" s="3"/>
      <c r="AW12" s="3"/>
      <c r="AX12" s="3"/>
      <c r="AY12" s="3"/>
      <c r="AZ12" s="3"/>
      <c r="BA12" s="3"/>
      <c r="BB12" s="3" t="s">
        <v>3607</v>
      </c>
      <c r="BC12" s="3"/>
      <c r="BD12" s="3"/>
      <c r="BE12" s="3"/>
      <c r="BF12" s="3"/>
      <c r="BG12" s="3"/>
      <c r="BH12" s="3"/>
      <c r="BI12" s="3"/>
      <c r="BJ12" s="3" t="s">
        <v>3607</v>
      </c>
      <c r="BK12" s="3"/>
      <c r="BL12" s="3"/>
      <c r="BQ12" t="s">
        <v>3635</v>
      </c>
      <c r="BZ12" t="s">
        <v>3635</v>
      </c>
    </row>
    <row r="13" spans="1:96" x14ac:dyDescent="0.25">
      <c r="A13" s="97" t="s">
        <v>3556</v>
      </c>
      <c r="B13" s="97"/>
      <c r="C13" s="97"/>
      <c r="D13" s="97"/>
      <c r="I13" s="2" t="s">
        <v>3588</v>
      </c>
      <c r="J13" s="2"/>
      <c r="K13" s="2"/>
      <c r="L13" s="2"/>
      <c r="M13" s="2"/>
      <c r="N13" s="2"/>
      <c r="O13" s="2"/>
      <c r="P13" s="2"/>
      <c r="Q13" s="2" t="s">
        <v>3597</v>
      </c>
      <c r="R13" s="2"/>
      <c r="S13" s="2"/>
      <c r="T13" s="2"/>
      <c r="U13" s="2"/>
      <c r="V13" s="2"/>
      <c r="W13" s="2"/>
      <c r="X13" s="2"/>
      <c r="Y13" s="2" t="s">
        <v>3602</v>
      </c>
      <c r="Z13" s="2"/>
      <c r="AA13" s="2"/>
      <c r="AH13" s="3" t="s">
        <v>3608</v>
      </c>
      <c r="AI13" s="3"/>
      <c r="AJ13" s="3"/>
      <c r="AK13" s="3"/>
      <c r="AL13" s="3"/>
      <c r="AM13" s="3"/>
      <c r="AN13" s="3"/>
      <c r="AO13" s="3"/>
      <c r="AP13" s="3"/>
      <c r="AQ13" s="3"/>
      <c r="AR13" s="3" t="s">
        <v>3608</v>
      </c>
      <c r="AS13" s="3"/>
      <c r="AT13" s="3"/>
      <c r="AU13" s="3"/>
      <c r="AV13" s="3"/>
      <c r="AW13" s="3"/>
      <c r="AX13" s="3"/>
      <c r="AY13" s="3"/>
      <c r="AZ13" s="3"/>
      <c r="BA13" s="3"/>
      <c r="BB13" s="3" t="s">
        <v>3608</v>
      </c>
      <c r="BC13" s="3"/>
      <c r="BD13" s="3"/>
      <c r="BE13" s="3"/>
      <c r="BF13" s="3"/>
      <c r="BG13" s="3"/>
      <c r="BH13" s="3"/>
      <c r="BI13" s="3"/>
      <c r="BJ13" s="3" t="s">
        <v>3608</v>
      </c>
      <c r="BK13" s="3"/>
      <c r="BL13" s="3"/>
      <c r="BQ13" t="s">
        <v>3636</v>
      </c>
      <c r="BZ13" t="s">
        <v>3636</v>
      </c>
      <c r="CI13" t="s">
        <v>3635</v>
      </c>
      <c r="CR13" t="s">
        <v>3635</v>
      </c>
    </row>
    <row r="14" spans="1:96" x14ac:dyDescent="0.25">
      <c r="A14" s="97" t="s">
        <v>3557</v>
      </c>
      <c r="B14" s="97"/>
      <c r="C14" s="97"/>
      <c r="D14" s="97"/>
      <c r="I14" s="2" t="s">
        <v>3589</v>
      </c>
      <c r="J14" s="2"/>
      <c r="K14" s="2"/>
      <c r="L14" s="2"/>
      <c r="M14" s="2"/>
      <c r="N14" s="2"/>
      <c r="O14" s="2"/>
      <c r="P14" s="2"/>
      <c r="Q14" s="2" t="s">
        <v>3596</v>
      </c>
      <c r="R14" s="2"/>
      <c r="S14" s="2"/>
      <c r="T14" s="2"/>
      <c r="U14" s="2"/>
      <c r="V14" s="2"/>
      <c r="W14" s="2"/>
      <c r="X14" s="2"/>
      <c r="Y14" s="2" t="s">
        <v>3603</v>
      </c>
      <c r="Z14" s="2"/>
      <c r="AA14" s="2"/>
      <c r="AH14" s="3" t="s">
        <v>3609</v>
      </c>
      <c r="AI14" s="3"/>
      <c r="AJ14" s="3"/>
      <c r="AK14" s="3"/>
      <c r="AL14" s="3"/>
      <c r="AM14" s="3"/>
      <c r="AN14" s="3"/>
      <c r="AO14" s="3"/>
      <c r="AP14" s="3"/>
      <c r="AQ14" s="3"/>
      <c r="AR14" s="3" t="s">
        <v>3615</v>
      </c>
      <c r="AS14" s="3"/>
      <c r="AT14" s="3"/>
      <c r="AU14" s="3"/>
      <c r="AV14" s="3"/>
      <c r="AW14" s="3"/>
      <c r="AX14" s="3"/>
      <c r="AY14" s="3"/>
      <c r="AZ14" s="3"/>
      <c r="BA14" s="3"/>
      <c r="BB14" s="3" t="s">
        <v>3618</v>
      </c>
      <c r="BC14" s="3"/>
      <c r="BD14" s="3"/>
      <c r="BE14" s="3"/>
      <c r="BF14" s="3"/>
      <c r="BG14" s="3"/>
      <c r="BH14" s="3"/>
      <c r="BI14" s="3"/>
      <c r="BJ14" s="3" t="s">
        <v>3623</v>
      </c>
      <c r="BK14" s="3"/>
      <c r="BL14" s="3"/>
      <c r="BQ14" t="s">
        <v>3637</v>
      </c>
      <c r="BZ14" t="s">
        <v>472</v>
      </c>
      <c r="CI14" t="s">
        <v>3636</v>
      </c>
      <c r="CR14" t="s">
        <v>3636</v>
      </c>
    </row>
    <row r="15" spans="1:96" x14ac:dyDescent="0.25">
      <c r="I15" s="2"/>
      <c r="J15" s="2"/>
      <c r="K15" s="2"/>
      <c r="L15" s="2"/>
      <c r="M15" s="2"/>
      <c r="N15" s="2"/>
      <c r="O15" s="2"/>
      <c r="P15" s="2"/>
      <c r="Q15" s="2"/>
      <c r="R15" s="2"/>
      <c r="S15" s="2"/>
      <c r="T15" s="2"/>
      <c r="U15" s="2"/>
      <c r="V15" s="2"/>
      <c r="W15" s="2"/>
      <c r="X15" s="2"/>
      <c r="Y15" s="2"/>
      <c r="Z15" s="2"/>
      <c r="AA15" s="2"/>
      <c r="BQ15" t="s">
        <v>3538</v>
      </c>
      <c r="BZ15" t="s">
        <v>3647</v>
      </c>
      <c r="CI15" t="s">
        <v>472</v>
      </c>
      <c r="CR15" t="s">
        <v>472</v>
      </c>
    </row>
    <row r="16" spans="1:96" x14ac:dyDescent="0.25">
      <c r="BQ16" t="s">
        <v>3638</v>
      </c>
      <c r="CI16" t="s">
        <v>3648</v>
      </c>
      <c r="CR16" t="s">
        <v>3652</v>
      </c>
    </row>
    <row r="19" spans="1:98" x14ac:dyDescent="0.25">
      <c r="BZ19" t="s">
        <v>3487</v>
      </c>
      <c r="CI19" t="s">
        <v>3487</v>
      </c>
      <c r="CR19" t="s">
        <v>3487</v>
      </c>
    </row>
    <row r="20" spans="1:98" x14ac:dyDescent="0.25">
      <c r="A20" t="s">
        <v>3487</v>
      </c>
      <c r="I20" t="s">
        <v>3487</v>
      </c>
      <c r="Q20" t="s">
        <v>3487</v>
      </c>
      <c r="Y20" t="s">
        <v>3487</v>
      </c>
      <c r="AH20" t="s">
        <v>3487</v>
      </c>
      <c r="AR20" t="s">
        <v>3487</v>
      </c>
      <c r="BB20" t="s">
        <v>3487</v>
      </c>
      <c r="BJ20" t="s">
        <v>3487</v>
      </c>
      <c r="BZ20" t="s">
        <v>3580</v>
      </c>
      <c r="CI20" t="s">
        <v>3580</v>
      </c>
      <c r="CR20" t="s">
        <v>3580</v>
      </c>
    </row>
    <row r="21" spans="1:98" x14ac:dyDescent="0.25">
      <c r="A21" t="s">
        <v>3558</v>
      </c>
      <c r="I21" t="s">
        <v>3580</v>
      </c>
      <c r="Q21" t="s">
        <v>3580</v>
      </c>
      <c r="Y21" t="s">
        <v>3580</v>
      </c>
      <c r="AH21" t="s">
        <v>3580</v>
      </c>
      <c r="AR21" t="s">
        <v>3580</v>
      </c>
      <c r="BB21" t="s">
        <v>3580</v>
      </c>
      <c r="BJ21" t="s">
        <v>3580</v>
      </c>
      <c r="BZ21" t="s">
        <v>3488</v>
      </c>
      <c r="CI21" t="s">
        <v>3488</v>
      </c>
      <c r="CR21" t="s">
        <v>3488</v>
      </c>
    </row>
    <row r="22" spans="1:98" x14ac:dyDescent="0.25">
      <c r="A22" t="s">
        <v>3488</v>
      </c>
      <c r="I22" t="s">
        <v>3488</v>
      </c>
      <c r="Q22" t="s">
        <v>3488</v>
      </c>
      <c r="Y22" t="s">
        <v>3488</v>
      </c>
      <c r="AH22" t="s">
        <v>3488</v>
      </c>
      <c r="AR22" t="s">
        <v>3488</v>
      </c>
      <c r="BB22" t="s">
        <v>3488</v>
      </c>
      <c r="BJ22" t="s">
        <v>3488</v>
      </c>
      <c r="CA22" t="s">
        <v>2941</v>
      </c>
      <c r="CJ22" t="s">
        <v>2941</v>
      </c>
      <c r="CS22" t="s">
        <v>2941</v>
      </c>
    </row>
    <row r="23" spans="1:98" x14ac:dyDescent="0.25">
      <c r="B23" t="s">
        <v>2941</v>
      </c>
      <c r="J23" t="s">
        <v>2941</v>
      </c>
      <c r="R23" t="s">
        <v>2941</v>
      </c>
      <c r="Z23" t="s">
        <v>2941</v>
      </c>
      <c r="AI23" t="s">
        <v>2941</v>
      </c>
      <c r="AS23" t="s">
        <v>2941</v>
      </c>
      <c r="BC23" t="s">
        <v>2941</v>
      </c>
      <c r="BK23" t="s">
        <v>2941</v>
      </c>
      <c r="CA23" t="s">
        <v>3489</v>
      </c>
      <c r="CJ23" t="s">
        <v>3489</v>
      </c>
      <c r="CS23" t="s">
        <v>3489</v>
      </c>
    </row>
    <row r="24" spans="1:98" x14ac:dyDescent="0.25">
      <c r="B24" t="s">
        <v>3489</v>
      </c>
      <c r="J24" t="s">
        <v>3489</v>
      </c>
      <c r="R24" t="s">
        <v>3489</v>
      </c>
      <c r="Z24" t="s">
        <v>3489</v>
      </c>
      <c r="AI24" t="s">
        <v>3489</v>
      </c>
      <c r="AS24" t="s">
        <v>3489</v>
      </c>
      <c r="BC24" t="s">
        <v>3489</v>
      </c>
      <c r="BK24" t="s">
        <v>3489</v>
      </c>
      <c r="CA24" t="s">
        <v>2961</v>
      </c>
      <c r="CJ24" t="s">
        <v>2961</v>
      </c>
      <c r="CS24" t="s">
        <v>2961</v>
      </c>
    </row>
    <row r="25" spans="1:98" x14ac:dyDescent="0.25">
      <c r="B25" t="s">
        <v>2961</v>
      </c>
      <c r="J25" t="s">
        <v>2961</v>
      </c>
      <c r="R25" t="s">
        <v>2961</v>
      </c>
      <c r="Z25" t="s">
        <v>2961</v>
      </c>
      <c r="AI25" t="s">
        <v>2961</v>
      </c>
      <c r="AS25" t="s">
        <v>2961</v>
      </c>
      <c r="BC25" t="s">
        <v>2961</v>
      </c>
      <c r="BK25" t="s">
        <v>2961</v>
      </c>
      <c r="BZ25" t="s">
        <v>3490</v>
      </c>
      <c r="CI25" t="s">
        <v>3490</v>
      </c>
      <c r="CR25" t="s">
        <v>3490</v>
      </c>
    </row>
    <row r="26" spans="1:98" x14ac:dyDescent="0.25">
      <c r="A26" t="s">
        <v>3490</v>
      </c>
      <c r="I26" t="s">
        <v>3490</v>
      </c>
      <c r="Q26" t="s">
        <v>3490</v>
      </c>
      <c r="Y26" t="s">
        <v>3490</v>
      </c>
      <c r="AH26" t="s">
        <v>3490</v>
      </c>
      <c r="AR26" t="s">
        <v>3490</v>
      </c>
      <c r="BB26" t="s">
        <v>3490</v>
      </c>
      <c r="BJ26" t="s">
        <v>3490</v>
      </c>
      <c r="CA26" t="s">
        <v>3491</v>
      </c>
      <c r="CJ26" t="s">
        <v>3491</v>
      </c>
      <c r="CS26" t="s">
        <v>3491</v>
      </c>
    </row>
    <row r="27" spans="1:98" x14ac:dyDescent="0.25">
      <c r="B27" t="s">
        <v>3491</v>
      </c>
      <c r="J27" t="s">
        <v>3491</v>
      </c>
      <c r="R27" t="s">
        <v>3491</v>
      </c>
      <c r="Z27" t="s">
        <v>3491</v>
      </c>
      <c r="AI27" t="s">
        <v>3491</v>
      </c>
      <c r="AS27" t="s">
        <v>3491</v>
      </c>
      <c r="BC27" t="s">
        <v>3491</v>
      </c>
      <c r="BK27" t="s">
        <v>3491</v>
      </c>
      <c r="CA27" t="s">
        <v>3492</v>
      </c>
      <c r="CJ27" t="s">
        <v>3492</v>
      </c>
      <c r="CS27" t="s">
        <v>3492</v>
      </c>
    </row>
    <row r="28" spans="1:98" x14ac:dyDescent="0.25">
      <c r="B28" t="s">
        <v>3492</v>
      </c>
      <c r="J28" t="s">
        <v>3492</v>
      </c>
      <c r="R28" t="s">
        <v>3492</v>
      </c>
      <c r="Z28" t="s">
        <v>3492</v>
      </c>
      <c r="AI28" t="s">
        <v>3492</v>
      </c>
      <c r="AS28" t="s">
        <v>3492</v>
      </c>
      <c r="BC28" t="s">
        <v>3492</v>
      </c>
      <c r="BK28" t="s">
        <v>3492</v>
      </c>
      <c r="CB28" t="s">
        <v>3643</v>
      </c>
      <c r="CK28" t="s">
        <v>3572</v>
      </c>
      <c r="CT28" t="s">
        <v>3572</v>
      </c>
    </row>
    <row r="29" spans="1:98" x14ac:dyDescent="0.25">
      <c r="C29" t="s">
        <v>3572</v>
      </c>
      <c r="K29" t="s">
        <v>3572</v>
      </c>
      <c r="S29" t="s">
        <v>3572</v>
      </c>
      <c r="AA29" t="e">
        <f>- International</f>
        <v>#NAME?</v>
      </c>
      <c r="AJ29" t="s">
        <v>3572</v>
      </c>
      <c r="AT29" t="s">
        <v>3572</v>
      </c>
      <c r="BD29" t="s">
        <v>3572</v>
      </c>
      <c r="BL29" t="e">
        <f>- International</f>
        <v>#NAME?</v>
      </c>
      <c r="CB29" t="s">
        <v>3493</v>
      </c>
      <c r="CK29" t="s">
        <v>3493</v>
      </c>
      <c r="CT29" t="s">
        <v>3493</v>
      </c>
    </row>
    <row r="30" spans="1:98" x14ac:dyDescent="0.25">
      <c r="C30" t="s">
        <v>3493</v>
      </c>
      <c r="K30" t="s">
        <v>3493</v>
      </c>
      <c r="S30" t="s">
        <v>3493</v>
      </c>
      <c r="AA30" t="s">
        <v>3493</v>
      </c>
      <c r="AJ30" t="s">
        <v>3493</v>
      </c>
      <c r="AT30" t="s">
        <v>3493</v>
      </c>
      <c r="BD30" t="s">
        <v>3493</v>
      </c>
      <c r="BL30" t="s">
        <v>3493</v>
      </c>
      <c r="CA30" t="s">
        <v>3494</v>
      </c>
      <c r="CJ30" t="s">
        <v>3494</v>
      </c>
      <c r="CS30" t="s">
        <v>3494</v>
      </c>
    </row>
    <row r="31" spans="1:98" x14ac:dyDescent="0.25">
      <c r="B31" t="s">
        <v>3494</v>
      </c>
      <c r="J31" t="s">
        <v>3494</v>
      </c>
      <c r="R31" t="s">
        <v>3494</v>
      </c>
      <c r="Z31" t="s">
        <v>3494</v>
      </c>
      <c r="AI31" t="s">
        <v>3494</v>
      </c>
      <c r="AS31" t="s">
        <v>3494</v>
      </c>
      <c r="BC31" t="s">
        <v>3494</v>
      </c>
      <c r="BK31" t="s">
        <v>3494</v>
      </c>
      <c r="BZ31" t="s">
        <v>3495</v>
      </c>
      <c r="CI31" t="s">
        <v>3495</v>
      </c>
      <c r="CR31" t="s">
        <v>3495</v>
      </c>
    </row>
    <row r="32" spans="1:98" x14ac:dyDescent="0.25">
      <c r="A32" t="s">
        <v>3495</v>
      </c>
      <c r="I32" t="s">
        <v>3495</v>
      </c>
      <c r="Q32" t="s">
        <v>3495</v>
      </c>
      <c r="Y32" t="s">
        <v>3495</v>
      </c>
      <c r="AH32" t="s">
        <v>3495</v>
      </c>
      <c r="AR32" t="s">
        <v>3495</v>
      </c>
      <c r="BB32" t="s">
        <v>3495</v>
      </c>
      <c r="BJ32" t="s">
        <v>3495</v>
      </c>
      <c r="CA32" t="s">
        <v>3581</v>
      </c>
      <c r="CJ32" t="s">
        <v>3581</v>
      </c>
      <c r="CS32" t="s">
        <v>3581</v>
      </c>
    </row>
    <row r="33" spans="2:99" x14ac:dyDescent="0.25">
      <c r="B33" t="s">
        <v>3559</v>
      </c>
      <c r="J33" t="s">
        <v>3581</v>
      </c>
      <c r="R33" t="s">
        <v>3581</v>
      </c>
      <c r="Z33" t="s">
        <v>3581</v>
      </c>
      <c r="AI33" t="s">
        <v>3581</v>
      </c>
      <c r="AS33" t="s">
        <v>3581</v>
      </c>
      <c r="BC33" t="s">
        <v>3581</v>
      </c>
      <c r="BK33" t="s">
        <v>3581</v>
      </c>
      <c r="CA33" t="s">
        <v>3496</v>
      </c>
      <c r="CJ33" t="s">
        <v>3496</v>
      </c>
      <c r="CS33" t="s">
        <v>3496</v>
      </c>
    </row>
    <row r="34" spans="2:99" x14ac:dyDescent="0.25">
      <c r="B34" t="s">
        <v>3496</v>
      </c>
      <c r="J34" t="s">
        <v>3496</v>
      </c>
      <c r="R34" t="s">
        <v>3496</v>
      </c>
      <c r="Z34" t="s">
        <v>3496</v>
      </c>
      <c r="AI34" t="s">
        <v>3496</v>
      </c>
      <c r="AS34" t="s">
        <v>3496</v>
      </c>
      <c r="BC34" t="s">
        <v>3496</v>
      </c>
      <c r="BK34" t="s">
        <v>3496</v>
      </c>
      <c r="CB34" t="s">
        <v>3497</v>
      </c>
      <c r="CK34" t="s">
        <v>3497</v>
      </c>
      <c r="CT34" t="s">
        <v>3497</v>
      </c>
    </row>
    <row r="35" spans="2:99" x14ac:dyDescent="0.25">
      <c r="C35" t="s">
        <v>3497</v>
      </c>
      <c r="K35" t="s">
        <v>3497</v>
      </c>
      <c r="S35" t="s">
        <v>3497</v>
      </c>
      <c r="AA35" t="s">
        <v>3497</v>
      </c>
      <c r="AJ35" t="s">
        <v>3497</v>
      </c>
      <c r="AT35" t="s">
        <v>3497</v>
      </c>
      <c r="BD35" t="s">
        <v>3497</v>
      </c>
      <c r="BL35" t="s">
        <v>3497</v>
      </c>
      <c r="CC35" t="s">
        <v>3573</v>
      </c>
      <c r="CL35" t="s">
        <v>3573</v>
      </c>
      <c r="CU35" t="s">
        <v>3653</v>
      </c>
    </row>
    <row r="36" spans="2:99" x14ac:dyDescent="0.25">
      <c r="D36" t="s">
        <v>3573</v>
      </c>
      <c r="L36" t="s">
        <v>3573</v>
      </c>
      <c r="T36" t="s">
        <v>3573</v>
      </c>
      <c r="AB36" t="s">
        <v>3573</v>
      </c>
      <c r="AK36" t="s">
        <v>3573</v>
      </c>
      <c r="AU36" t="s">
        <v>3573</v>
      </c>
      <c r="BE36" t="s">
        <v>3573</v>
      </c>
      <c r="BM36" t="s">
        <v>3573</v>
      </c>
      <c r="CB36" t="s">
        <v>3498</v>
      </c>
      <c r="CK36" t="s">
        <v>3498</v>
      </c>
      <c r="CT36" t="s">
        <v>3498</v>
      </c>
    </row>
    <row r="37" spans="2:99" x14ac:dyDescent="0.25">
      <c r="C37" t="s">
        <v>3498</v>
      </c>
      <c r="K37" t="s">
        <v>3498</v>
      </c>
      <c r="S37" t="s">
        <v>3498</v>
      </c>
      <c r="AA37" t="s">
        <v>3498</v>
      </c>
      <c r="AJ37" t="s">
        <v>3498</v>
      </c>
      <c r="AT37" t="s">
        <v>3498</v>
      </c>
      <c r="BD37" t="s">
        <v>3498</v>
      </c>
      <c r="BL37" t="s">
        <v>3498</v>
      </c>
      <c r="CC37" t="s">
        <v>3574</v>
      </c>
      <c r="CL37" t="s">
        <v>3574</v>
      </c>
      <c r="CU37" t="s">
        <v>3574</v>
      </c>
    </row>
    <row r="38" spans="2:99" x14ac:dyDescent="0.25">
      <c r="D38" t="s">
        <v>3574</v>
      </c>
      <c r="L38" t="s">
        <v>3590</v>
      </c>
      <c r="T38" t="s">
        <v>3574</v>
      </c>
      <c r="AB38" t="s">
        <v>3574</v>
      </c>
      <c r="AK38" t="s">
        <v>3574</v>
      </c>
      <c r="AU38" t="s">
        <v>3590</v>
      </c>
      <c r="BE38" t="s">
        <v>3590</v>
      </c>
      <c r="BM38" t="s">
        <v>3590</v>
      </c>
      <c r="CB38" t="s">
        <v>3499</v>
      </c>
      <c r="CK38" t="s">
        <v>3499</v>
      </c>
      <c r="CT38" t="s">
        <v>3499</v>
      </c>
    </row>
    <row r="39" spans="2:99" x14ac:dyDescent="0.25">
      <c r="C39" t="s">
        <v>3499</v>
      </c>
      <c r="K39" t="s">
        <v>3499</v>
      </c>
      <c r="S39" t="s">
        <v>3499</v>
      </c>
      <c r="AA39" t="s">
        <v>3499</v>
      </c>
      <c r="AJ39" t="s">
        <v>3499</v>
      </c>
      <c r="AT39" t="s">
        <v>3499</v>
      </c>
      <c r="BD39" t="s">
        <v>3499</v>
      </c>
      <c r="BL39" t="s">
        <v>3499</v>
      </c>
      <c r="CC39" t="s">
        <v>3575</v>
      </c>
      <c r="CL39" t="s">
        <v>3575</v>
      </c>
      <c r="CU39" t="s">
        <v>3575</v>
      </c>
    </row>
    <row r="40" spans="2:99" x14ac:dyDescent="0.25">
      <c r="D40" t="s">
        <v>3575</v>
      </c>
      <c r="L40" t="s">
        <v>3575</v>
      </c>
      <c r="T40" t="s">
        <v>3595</v>
      </c>
      <c r="AB40" t="s">
        <v>3575</v>
      </c>
      <c r="AK40" t="s">
        <v>3575</v>
      </c>
      <c r="AU40" t="s">
        <v>3595</v>
      </c>
      <c r="BE40" t="s">
        <v>3575</v>
      </c>
      <c r="BM40" t="s">
        <v>3575</v>
      </c>
      <c r="CB40" t="s">
        <v>3500</v>
      </c>
      <c r="CK40" t="s">
        <v>3500</v>
      </c>
      <c r="CT40" t="s">
        <v>3500</v>
      </c>
    </row>
    <row r="41" spans="2:99" x14ac:dyDescent="0.25">
      <c r="C41" t="s">
        <v>3500</v>
      </c>
      <c r="K41" t="s">
        <v>3500</v>
      </c>
      <c r="S41" t="s">
        <v>3500</v>
      </c>
      <c r="AA41" t="s">
        <v>3500</v>
      </c>
      <c r="AJ41" t="s">
        <v>3500</v>
      </c>
      <c r="AT41" t="s">
        <v>3500</v>
      </c>
      <c r="BD41" t="s">
        <v>3500</v>
      </c>
      <c r="BL41" t="s">
        <v>3500</v>
      </c>
      <c r="CC41" t="s">
        <v>3614</v>
      </c>
      <c r="CL41" t="s">
        <v>3614</v>
      </c>
      <c r="CU41" t="s">
        <v>3576</v>
      </c>
    </row>
    <row r="42" spans="2:99" x14ac:dyDescent="0.25">
      <c r="D42" t="s">
        <v>3576</v>
      </c>
      <c r="L42" t="s">
        <v>3576</v>
      </c>
      <c r="T42" t="s">
        <v>3576</v>
      </c>
      <c r="AB42" t="s">
        <v>3576</v>
      </c>
      <c r="AK42" t="s">
        <v>3614</v>
      </c>
      <c r="AU42" t="s">
        <v>3576</v>
      </c>
      <c r="BE42" t="s">
        <v>3576</v>
      </c>
      <c r="BM42" t="e">
        <f>- the beginning of the TP UD field contains A Header in addition to the short message</f>
        <v>#NAME?</v>
      </c>
      <c r="CA42" t="s">
        <v>3501</v>
      </c>
      <c r="CJ42" t="s">
        <v>3501</v>
      </c>
      <c r="CS42" t="s">
        <v>3501</v>
      </c>
    </row>
    <row r="43" spans="2:99" x14ac:dyDescent="0.25">
      <c r="B43" t="s">
        <v>3501</v>
      </c>
      <c r="J43" t="s">
        <v>3501</v>
      </c>
      <c r="R43" t="s">
        <v>3501</v>
      </c>
      <c r="Z43" t="s">
        <v>3501</v>
      </c>
      <c r="AI43" t="s">
        <v>3501</v>
      </c>
      <c r="AS43" t="s">
        <v>3501</v>
      </c>
      <c r="BC43" t="s">
        <v>3501</v>
      </c>
      <c r="BK43" t="s">
        <v>3501</v>
      </c>
      <c r="CB43" t="s">
        <v>3502</v>
      </c>
      <c r="CK43" t="s">
        <v>3502</v>
      </c>
      <c r="CT43" t="s">
        <v>3502</v>
      </c>
    </row>
    <row r="44" spans="2:99" x14ac:dyDescent="0.25">
      <c r="C44" t="s">
        <v>3502</v>
      </c>
      <c r="K44" t="s">
        <v>3502</v>
      </c>
      <c r="S44" t="s">
        <v>3502</v>
      </c>
      <c r="AA44" t="s">
        <v>3502</v>
      </c>
      <c r="AJ44" t="s">
        <v>3502</v>
      </c>
      <c r="AT44" t="s">
        <v>3502</v>
      </c>
      <c r="BD44" t="s">
        <v>3502</v>
      </c>
      <c r="BL44" t="s">
        <v>3502</v>
      </c>
      <c r="CC44" t="s">
        <v>3604</v>
      </c>
      <c r="CL44" t="s">
        <v>3577</v>
      </c>
      <c r="CU44" t="s">
        <v>3604</v>
      </c>
    </row>
    <row r="45" spans="2:99" x14ac:dyDescent="0.25">
      <c r="D45" t="s">
        <v>3577</v>
      </c>
      <c r="L45" t="s">
        <v>3577</v>
      </c>
      <c r="T45" t="s">
        <v>3577</v>
      </c>
      <c r="AB45" t="s">
        <v>3604</v>
      </c>
      <c r="AK45" t="s">
        <v>3604</v>
      </c>
      <c r="AU45" t="s">
        <v>3604</v>
      </c>
      <c r="BE45" t="s">
        <v>3577</v>
      </c>
      <c r="BM45" t="s">
        <v>3604</v>
      </c>
      <c r="CC45" t="s">
        <v>3493</v>
      </c>
      <c r="CL45" t="s">
        <v>3493</v>
      </c>
      <c r="CU45" t="s">
        <v>3493</v>
      </c>
    </row>
    <row r="46" spans="2:99" x14ac:dyDescent="0.25">
      <c r="D46" t="s">
        <v>3493</v>
      </c>
      <c r="L46" t="s">
        <v>3493</v>
      </c>
      <c r="T46" t="s">
        <v>3493</v>
      </c>
      <c r="AB46" t="s">
        <v>3493</v>
      </c>
      <c r="AK46" t="s">
        <v>3493</v>
      </c>
      <c r="AU46" t="s">
        <v>3493</v>
      </c>
      <c r="BE46" t="s">
        <v>3493</v>
      </c>
      <c r="BM46" t="s">
        <v>3493</v>
      </c>
      <c r="CB46" t="s">
        <v>3503</v>
      </c>
      <c r="CK46" t="s">
        <v>3503</v>
      </c>
      <c r="CT46" t="s">
        <v>3503</v>
      </c>
    </row>
    <row r="47" spans="2:99" x14ac:dyDescent="0.25">
      <c r="C47" t="s">
        <v>3503</v>
      </c>
      <c r="K47" t="s">
        <v>3503</v>
      </c>
      <c r="S47" t="s">
        <v>3503</v>
      </c>
      <c r="AA47" t="s">
        <v>3503</v>
      </c>
      <c r="AJ47" t="s">
        <v>3503</v>
      </c>
      <c r="AT47" t="s">
        <v>3503</v>
      </c>
      <c r="BD47" t="s">
        <v>3503</v>
      </c>
      <c r="BL47" t="s">
        <v>3503</v>
      </c>
      <c r="CA47" t="s">
        <v>3504</v>
      </c>
      <c r="CJ47" t="s">
        <v>3504</v>
      </c>
      <c r="CS47" t="s">
        <v>3504</v>
      </c>
    </row>
    <row r="48" spans="2:99" x14ac:dyDescent="0.25">
      <c r="B48" t="s">
        <v>3504</v>
      </c>
      <c r="J48" t="s">
        <v>3504</v>
      </c>
      <c r="R48" t="s">
        <v>3504</v>
      </c>
      <c r="Z48" t="s">
        <v>3504</v>
      </c>
      <c r="AI48" t="s">
        <v>3504</v>
      </c>
      <c r="AS48" t="s">
        <v>3504</v>
      </c>
      <c r="BC48" t="s">
        <v>3504</v>
      </c>
      <c r="BK48" t="s">
        <v>3504</v>
      </c>
      <c r="CA48" t="s">
        <v>3505</v>
      </c>
      <c r="CJ48" t="s">
        <v>3505</v>
      </c>
      <c r="CS48" t="s">
        <v>3505</v>
      </c>
    </row>
    <row r="49" spans="2:100" x14ac:dyDescent="0.25">
      <c r="B49" t="s">
        <v>3505</v>
      </c>
      <c r="J49" t="s">
        <v>3505</v>
      </c>
      <c r="R49" t="s">
        <v>3505</v>
      </c>
      <c r="Z49" t="s">
        <v>3505</v>
      </c>
      <c r="AI49" t="s">
        <v>3505</v>
      </c>
      <c r="AS49" t="s">
        <v>3505</v>
      </c>
      <c r="BC49" t="s">
        <v>3505</v>
      </c>
      <c r="BK49" t="s">
        <v>3505</v>
      </c>
      <c r="CB49" t="s">
        <v>3470</v>
      </c>
      <c r="CK49" t="s">
        <v>3605</v>
      </c>
      <c r="CT49" t="s">
        <v>3605</v>
      </c>
    </row>
    <row r="50" spans="2:100" x14ac:dyDescent="0.25">
      <c r="C50" t="s">
        <v>3470</v>
      </c>
      <c r="K50" t="s">
        <v>3470</v>
      </c>
      <c r="S50" t="s">
        <v>3470</v>
      </c>
      <c r="AA50" t="s">
        <v>3605</v>
      </c>
      <c r="AJ50" t="s">
        <v>3605</v>
      </c>
      <c r="AT50" t="s">
        <v>3470</v>
      </c>
      <c r="BD50" t="s">
        <v>3470</v>
      </c>
      <c r="BL50" t="e">
        <f>- 8-bit data</f>
        <v>#NAME?</v>
      </c>
      <c r="CB50" t="s">
        <v>3506</v>
      </c>
      <c r="CK50" t="s">
        <v>3506</v>
      </c>
      <c r="CT50" t="s">
        <v>3506</v>
      </c>
    </row>
    <row r="51" spans="2:100" x14ac:dyDescent="0.25">
      <c r="C51" t="s">
        <v>3506</v>
      </c>
      <c r="K51" t="s">
        <v>3506</v>
      </c>
      <c r="S51" t="s">
        <v>3506</v>
      </c>
      <c r="AA51" t="s">
        <v>3506</v>
      </c>
      <c r="AJ51" t="s">
        <v>3506</v>
      </c>
      <c r="AT51" t="s">
        <v>3506</v>
      </c>
      <c r="BD51" t="s">
        <v>3506</v>
      </c>
      <c r="BL51" t="s">
        <v>3506</v>
      </c>
      <c r="CA51" t="s">
        <v>3507</v>
      </c>
      <c r="CJ51" t="s">
        <v>3507</v>
      </c>
      <c r="CS51" t="s">
        <v>3507</v>
      </c>
    </row>
    <row r="52" spans="2:100" x14ac:dyDescent="0.25">
      <c r="B52" t="s">
        <v>3560</v>
      </c>
      <c r="J52" t="s">
        <v>3560</v>
      </c>
      <c r="R52" t="s">
        <v>3560</v>
      </c>
      <c r="Z52" t="s">
        <v>3560</v>
      </c>
      <c r="AI52" t="s">
        <v>3507</v>
      </c>
      <c r="AS52" t="s">
        <v>3507</v>
      </c>
      <c r="BC52" t="s">
        <v>3507</v>
      </c>
      <c r="BK52" t="s">
        <v>3507</v>
      </c>
      <c r="CB52" t="s">
        <v>3508</v>
      </c>
      <c r="CK52" t="s">
        <v>3508</v>
      </c>
      <c r="CT52" t="s">
        <v>3508</v>
      </c>
    </row>
    <row r="53" spans="2:100" x14ac:dyDescent="0.25">
      <c r="C53" t="s">
        <v>3561</v>
      </c>
      <c r="K53" t="s">
        <v>3561</v>
      </c>
      <c r="S53" t="s">
        <v>3561</v>
      </c>
      <c r="AA53" t="s">
        <v>3561</v>
      </c>
      <c r="AJ53" t="s">
        <v>3508</v>
      </c>
      <c r="AT53" t="s">
        <v>3508</v>
      </c>
      <c r="BD53" t="s">
        <v>3508</v>
      </c>
      <c r="BL53" t="s">
        <v>3508</v>
      </c>
      <c r="CB53" t="s">
        <v>3509</v>
      </c>
      <c r="CK53" t="s">
        <v>3509</v>
      </c>
      <c r="CT53" t="s">
        <v>3509</v>
      </c>
    </row>
    <row r="54" spans="2:100" x14ac:dyDescent="0.25">
      <c r="C54" t="s">
        <v>3562</v>
      </c>
      <c r="K54" t="s">
        <v>3562</v>
      </c>
      <c r="S54" t="s">
        <v>3562</v>
      </c>
      <c r="AA54" t="s">
        <v>3562</v>
      </c>
      <c r="AJ54" t="s">
        <v>3509</v>
      </c>
      <c r="AT54" t="s">
        <v>3509</v>
      </c>
      <c r="BD54" t="s">
        <v>3509</v>
      </c>
      <c r="BL54" t="s">
        <v>3509</v>
      </c>
      <c r="CB54" t="s">
        <v>3510</v>
      </c>
      <c r="CK54" t="s">
        <v>3510</v>
      </c>
      <c r="CT54" t="s">
        <v>3510</v>
      </c>
    </row>
    <row r="55" spans="2:100" x14ac:dyDescent="0.25">
      <c r="C55" t="s">
        <v>3563</v>
      </c>
      <c r="K55" t="s">
        <v>3563</v>
      </c>
      <c r="S55" t="s">
        <v>3563</v>
      </c>
      <c r="AA55" t="s">
        <v>3563</v>
      </c>
      <c r="AJ55" t="s">
        <v>3510</v>
      </c>
      <c r="AT55" t="s">
        <v>3510</v>
      </c>
      <c r="BD55" t="s">
        <v>3510</v>
      </c>
      <c r="BL55" t="s">
        <v>3510</v>
      </c>
      <c r="CB55" t="s">
        <v>3511</v>
      </c>
      <c r="CK55" t="s">
        <v>3511</v>
      </c>
      <c r="CT55" t="s">
        <v>3511</v>
      </c>
    </row>
    <row r="56" spans="2:100" x14ac:dyDescent="0.25">
      <c r="C56" t="s">
        <v>3564</v>
      </c>
      <c r="K56" t="s">
        <v>3564</v>
      </c>
      <c r="S56" t="s">
        <v>3564</v>
      </c>
      <c r="AA56" t="s">
        <v>3564</v>
      </c>
      <c r="AJ56" t="s">
        <v>3511</v>
      </c>
      <c r="AT56" t="s">
        <v>3511</v>
      </c>
      <c r="BD56" t="s">
        <v>3511</v>
      </c>
      <c r="BL56" t="s">
        <v>3511</v>
      </c>
      <c r="CB56" t="s">
        <v>3512</v>
      </c>
      <c r="CK56" t="s">
        <v>3512</v>
      </c>
      <c r="CT56" t="s">
        <v>3512</v>
      </c>
    </row>
    <row r="57" spans="2:100" x14ac:dyDescent="0.25">
      <c r="C57" t="s">
        <v>3565</v>
      </c>
      <c r="K57" t="s">
        <v>3565</v>
      </c>
      <c r="S57" t="s">
        <v>3565</v>
      </c>
      <c r="AA57" t="s">
        <v>3565</v>
      </c>
      <c r="AJ57" t="s">
        <v>3512</v>
      </c>
      <c r="AT57" t="s">
        <v>3512</v>
      </c>
      <c r="BD57" t="s">
        <v>3512</v>
      </c>
      <c r="BL57" t="s">
        <v>3512</v>
      </c>
      <c r="CB57" t="s">
        <v>3513</v>
      </c>
      <c r="CK57" t="s">
        <v>3513</v>
      </c>
      <c r="CT57" t="s">
        <v>3513</v>
      </c>
    </row>
    <row r="58" spans="2:100" x14ac:dyDescent="0.25">
      <c r="C58" t="s">
        <v>3566</v>
      </c>
      <c r="K58" t="s">
        <v>3566</v>
      </c>
      <c r="S58" t="s">
        <v>3566</v>
      </c>
      <c r="AA58" t="s">
        <v>3566</v>
      </c>
      <c r="AJ58" t="s">
        <v>3513</v>
      </c>
      <c r="AT58" t="s">
        <v>3513</v>
      </c>
      <c r="BD58" t="s">
        <v>3513</v>
      </c>
      <c r="BL58" t="s">
        <v>3513</v>
      </c>
      <c r="CB58" t="s">
        <v>3578</v>
      </c>
      <c r="CK58" t="s">
        <v>3578</v>
      </c>
      <c r="CT58" t="s">
        <v>3578</v>
      </c>
    </row>
    <row r="59" spans="2:100" x14ac:dyDescent="0.25">
      <c r="C59" t="s">
        <v>3578</v>
      </c>
      <c r="K59" t="s">
        <v>3591</v>
      </c>
      <c r="S59" t="s">
        <v>3578</v>
      </c>
      <c r="AA59" t="s">
        <v>3578</v>
      </c>
      <c r="AJ59" t="s">
        <v>3578</v>
      </c>
      <c r="AT59" t="s">
        <v>3578</v>
      </c>
      <c r="BD59" t="s">
        <v>3578</v>
      </c>
      <c r="BL59" t="s">
        <v>3578</v>
      </c>
      <c r="CA59" t="s">
        <v>3582</v>
      </c>
      <c r="CJ59" t="s">
        <v>3582</v>
      </c>
      <c r="CS59" t="s">
        <v>3582</v>
      </c>
    </row>
    <row r="60" spans="2:100" x14ac:dyDescent="0.25">
      <c r="B60" t="s">
        <v>3567</v>
      </c>
      <c r="J60" t="s">
        <v>3582</v>
      </c>
      <c r="R60" t="s">
        <v>3582</v>
      </c>
      <c r="Z60" t="s">
        <v>3582</v>
      </c>
      <c r="AI60" t="s">
        <v>3582</v>
      </c>
      <c r="AS60" t="s">
        <v>3582</v>
      </c>
      <c r="BC60" t="s">
        <v>3582</v>
      </c>
      <c r="BK60" t="s">
        <v>3582</v>
      </c>
      <c r="CA60" t="s">
        <v>3514</v>
      </c>
      <c r="CJ60" t="s">
        <v>3514</v>
      </c>
      <c r="CS60" t="s">
        <v>3514</v>
      </c>
    </row>
    <row r="61" spans="2:100" x14ac:dyDescent="0.25">
      <c r="B61" t="s">
        <v>3514</v>
      </c>
      <c r="J61" t="s">
        <v>3514</v>
      </c>
      <c r="R61" t="s">
        <v>3514</v>
      </c>
      <c r="Z61" t="s">
        <v>3514</v>
      </c>
      <c r="AI61" t="s">
        <v>3514</v>
      </c>
      <c r="AS61" t="s">
        <v>3514</v>
      </c>
      <c r="BC61" t="s">
        <v>3514</v>
      </c>
      <c r="BK61" t="s">
        <v>3514</v>
      </c>
      <c r="CB61" t="s">
        <v>3515</v>
      </c>
      <c r="CK61" t="s">
        <v>3515</v>
      </c>
      <c r="CT61" t="s">
        <v>3515</v>
      </c>
    </row>
    <row r="62" spans="2:100" x14ac:dyDescent="0.25">
      <c r="C62" t="s">
        <v>3515</v>
      </c>
      <c r="K62" t="s">
        <v>3515</v>
      </c>
      <c r="S62" t="s">
        <v>3515</v>
      </c>
      <c r="AA62" t="s">
        <v>3515</v>
      </c>
      <c r="AJ62" t="s">
        <v>3515</v>
      </c>
      <c r="AT62" t="s">
        <v>3515</v>
      </c>
      <c r="BD62" t="s">
        <v>3515</v>
      </c>
      <c r="BL62" t="s">
        <v>3515</v>
      </c>
      <c r="CC62" t="s">
        <v>3516</v>
      </c>
      <c r="CL62" t="s">
        <v>3516</v>
      </c>
      <c r="CU62" t="s">
        <v>3516</v>
      </c>
    </row>
    <row r="63" spans="2:100" x14ac:dyDescent="0.25">
      <c r="D63" t="s">
        <v>3516</v>
      </c>
      <c r="L63" t="s">
        <v>3516</v>
      </c>
      <c r="T63" t="s">
        <v>3516</v>
      </c>
      <c r="AB63" t="s">
        <v>3516</v>
      </c>
      <c r="AK63" t="s">
        <v>3516</v>
      </c>
      <c r="AU63" t="s">
        <v>3516</v>
      </c>
      <c r="BE63" t="s">
        <v>3516</v>
      </c>
      <c r="BM63" t="s">
        <v>3516</v>
      </c>
      <c r="CD63" t="s">
        <v>3579</v>
      </c>
      <c r="CM63" t="s">
        <v>3579</v>
      </c>
      <c r="CV63" t="s">
        <v>3579</v>
      </c>
    </row>
    <row r="64" spans="2:100" x14ac:dyDescent="0.25">
      <c r="E64" t="s">
        <v>3579</v>
      </c>
      <c r="M64" t="s">
        <v>3579</v>
      </c>
      <c r="U64" t="s">
        <v>3579</v>
      </c>
      <c r="AC64" t="s">
        <v>3606</v>
      </c>
      <c r="AL64" t="s">
        <v>3579</v>
      </c>
      <c r="AV64" t="s">
        <v>3579</v>
      </c>
      <c r="BF64" t="s">
        <v>3579</v>
      </c>
      <c r="BN64" t="s">
        <v>3579</v>
      </c>
      <c r="CC64" t="s">
        <v>3517</v>
      </c>
      <c r="CL64" t="s">
        <v>3517</v>
      </c>
      <c r="CU64" t="s">
        <v>3517</v>
      </c>
    </row>
    <row r="65" spans="3:100" x14ac:dyDescent="0.25">
      <c r="D65" t="s">
        <v>3517</v>
      </c>
      <c r="L65" t="s">
        <v>3517</v>
      </c>
      <c r="T65" t="s">
        <v>3517</v>
      </c>
      <c r="AB65" t="s">
        <v>3517</v>
      </c>
      <c r="AK65" t="s">
        <v>3517</v>
      </c>
      <c r="AU65" t="s">
        <v>3517</v>
      </c>
      <c r="BE65" t="s">
        <v>3517</v>
      </c>
      <c r="BM65" t="s">
        <v>3517</v>
      </c>
      <c r="CB65" t="s">
        <v>3568</v>
      </c>
      <c r="CK65" t="s">
        <v>3568</v>
      </c>
      <c r="CT65" t="s">
        <v>3568</v>
      </c>
    </row>
    <row r="66" spans="3:100" x14ac:dyDescent="0.25">
      <c r="C66" t="s">
        <v>3568</v>
      </c>
      <c r="K66" t="s">
        <v>3568</v>
      </c>
      <c r="S66" t="s">
        <v>3568</v>
      </c>
      <c r="AA66" t="s">
        <v>3568</v>
      </c>
      <c r="AJ66" t="s">
        <v>3568</v>
      </c>
      <c r="AT66" t="s">
        <v>3568</v>
      </c>
      <c r="BD66" t="s">
        <v>3568</v>
      </c>
      <c r="BL66" t="s">
        <v>3568</v>
      </c>
      <c r="CB66" t="s">
        <v>3518</v>
      </c>
      <c r="CK66" t="s">
        <v>3518</v>
      </c>
      <c r="CT66" t="s">
        <v>3518</v>
      </c>
    </row>
    <row r="67" spans="3:100" x14ac:dyDescent="0.25">
      <c r="C67" t="s">
        <v>3518</v>
      </c>
      <c r="K67" t="s">
        <v>3518</v>
      </c>
      <c r="S67" t="s">
        <v>3518</v>
      </c>
      <c r="AA67" t="s">
        <v>3518</v>
      </c>
      <c r="AJ67" t="s">
        <v>3518</v>
      </c>
      <c r="AT67" t="s">
        <v>3518</v>
      </c>
      <c r="BD67" t="s">
        <v>3518</v>
      </c>
      <c r="BL67" t="s">
        <v>3518</v>
      </c>
      <c r="CB67" t="s">
        <v>3519</v>
      </c>
      <c r="CK67" t="s">
        <v>3519</v>
      </c>
      <c r="CT67" t="s">
        <v>3519</v>
      </c>
    </row>
    <row r="68" spans="3:100" x14ac:dyDescent="0.25">
      <c r="C68" t="s">
        <v>3519</v>
      </c>
      <c r="K68" t="s">
        <v>3519</v>
      </c>
      <c r="S68" t="s">
        <v>3519</v>
      </c>
      <c r="AA68" t="s">
        <v>3519</v>
      </c>
      <c r="AJ68" t="s">
        <v>3519</v>
      </c>
      <c r="AT68" t="s">
        <v>3519</v>
      </c>
      <c r="BD68" t="s">
        <v>3519</v>
      </c>
      <c r="BL68" t="s">
        <v>3519</v>
      </c>
      <c r="CC68" t="s">
        <v>3520</v>
      </c>
      <c r="CL68" t="s">
        <v>3520</v>
      </c>
      <c r="CU68" t="s">
        <v>3520</v>
      </c>
    </row>
    <row r="69" spans="3:100" x14ac:dyDescent="0.25">
      <c r="D69" t="s">
        <v>3520</v>
      </c>
      <c r="L69" t="s">
        <v>3662</v>
      </c>
      <c r="T69" t="s">
        <v>3520</v>
      </c>
      <c r="AB69" t="s">
        <v>3520</v>
      </c>
      <c r="AK69" t="s">
        <v>3520</v>
      </c>
      <c r="AU69" t="s">
        <v>3520</v>
      </c>
      <c r="BE69" t="s">
        <v>3520</v>
      </c>
      <c r="BM69" t="s">
        <v>3520</v>
      </c>
      <c r="CD69" t="s">
        <v>3521</v>
      </c>
      <c r="CM69" t="s">
        <v>3521</v>
      </c>
      <c r="CV69" t="s">
        <v>3521</v>
      </c>
    </row>
    <row r="70" spans="3:100" x14ac:dyDescent="0.25">
      <c r="E70" t="s">
        <v>3521</v>
      </c>
      <c r="M70" t="s">
        <v>3521</v>
      </c>
      <c r="U70" t="s">
        <v>3521</v>
      </c>
      <c r="AC70" t="s">
        <v>3521</v>
      </c>
      <c r="AL70" t="s">
        <v>3521</v>
      </c>
      <c r="AV70" t="s">
        <v>3521</v>
      </c>
      <c r="BF70" t="s">
        <v>3521</v>
      </c>
      <c r="BN70" t="s">
        <v>3521</v>
      </c>
      <c r="CD70" t="s">
        <v>3522</v>
      </c>
      <c r="CM70" t="s">
        <v>3522</v>
      </c>
      <c r="CV70" t="s">
        <v>3522</v>
      </c>
    </row>
    <row r="71" spans="3:100" x14ac:dyDescent="0.25">
      <c r="E71" t="s">
        <v>3522</v>
      </c>
      <c r="M71" t="s">
        <v>3522</v>
      </c>
      <c r="U71" t="s">
        <v>3522</v>
      </c>
      <c r="AC71" t="s">
        <v>3522</v>
      </c>
      <c r="AL71" t="s">
        <v>3522</v>
      </c>
      <c r="AV71" t="s">
        <v>3522</v>
      </c>
      <c r="BF71" t="s">
        <v>3522</v>
      </c>
      <c r="BN71" t="s">
        <v>3522</v>
      </c>
      <c r="CD71" t="s">
        <v>3523</v>
      </c>
      <c r="CM71" t="s">
        <v>3523</v>
      </c>
      <c r="CV71" t="s">
        <v>3523</v>
      </c>
    </row>
    <row r="72" spans="3:100" x14ac:dyDescent="0.25">
      <c r="E72" t="s">
        <v>3523</v>
      </c>
      <c r="M72" t="s">
        <v>3523</v>
      </c>
      <c r="U72" t="s">
        <v>3523</v>
      </c>
      <c r="AC72" t="s">
        <v>3523</v>
      </c>
      <c r="AL72" t="s">
        <v>3523</v>
      </c>
      <c r="AV72" t="s">
        <v>3523</v>
      </c>
      <c r="BF72" t="s">
        <v>3523</v>
      </c>
      <c r="BN72" t="s">
        <v>3523</v>
      </c>
      <c r="CD72" t="s">
        <v>3524</v>
      </c>
      <c r="CM72" t="s">
        <v>3524</v>
      </c>
      <c r="CV72" t="s">
        <v>3524</v>
      </c>
    </row>
    <row r="73" spans="3:100" x14ac:dyDescent="0.25">
      <c r="E73" t="s">
        <v>3524</v>
      </c>
      <c r="M73" t="s">
        <v>3524</v>
      </c>
      <c r="U73" t="s">
        <v>3524</v>
      </c>
      <c r="AC73" t="s">
        <v>3524</v>
      </c>
      <c r="AL73" t="s">
        <v>3524</v>
      </c>
      <c r="AV73" t="s">
        <v>3524</v>
      </c>
      <c r="BF73" t="s">
        <v>3524</v>
      </c>
      <c r="BN73" t="s">
        <v>3524</v>
      </c>
      <c r="CC73" t="s">
        <v>3525</v>
      </c>
      <c r="CL73" t="s">
        <v>3525</v>
      </c>
      <c r="CU73" t="s">
        <v>3525</v>
      </c>
    </row>
    <row r="74" spans="3:100" x14ac:dyDescent="0.25">
      <c r="D74" t="s">
        <v>3525</v>
      </c>
      <c r="L74" t="s">
        <v>3525</v>
      </c>
      <c r="T74" t="s">
        <v>3525</v>
      </c>
      <c r="AB74" t="s">
        <v>3525</v>
      </c>
      <c r="AK74" t="s">
        <v>3525</v>
      </c>
      <c r="AU74" t="s">
        <v>3525</v>
      </c>
      <c r="BE74" t="s">
        <v>3525</v>
      </c>
      <c r="BM74" t="s">
        <v>3525</v>
      </c>
      <c r="CD74" t="s">
        <v>3526</v>
      </c>
      <c r="CM74" t="s">
        <v>3526</v>
      </c>
      <c r="CV74" t="s">
        <v>3526</v>
      </c>
    </row>
    <row r="75" spans="3:100" x14ac:dyDescent="0.25">
      <c r="E75" t="s">
        <v>3526</v>
      </c>
      <c r="M75" t="s">
        <v>3526</v>
      </c>
      <c r="U75" t="s">
        <v>3526</v>
      </c>
      <c r="AC75" t="s">
        <v>3526</v>
      </c>
      <c r="AL75" t="s">
        <v>3526</v>
      </c>
      <c r="AV75" t="s">
        <v>3526</v>
      </c>
      <c r="BF75" t="s">
        <v>3526</v>
      </c>
      <c r="BN75" t="s">
        <v>3526</v>
      </c>
      <c r="CD75" t="s">
        <v>3527</v>
      </c>
      <c r="CM75" t="s">
        <v>3527</v>
      </c>
      <c r="CV75" t="s">
        <v>3527</v>
      </c>
    </row>
    <row r="76" spans="3:100" x14ac:dyDescent="0.25">
      <c r="E76" t="s">
        <v>3527</v>
      </c>
      <c r="M76" t="s">
        <v>3527</v>
      </c>
      <c r="U76" t="s">
        <v>3527</v>
      </c>
      <c r="AC76" t="s">
        <v>3527</v>
      </c>
      <c r="AL76" t="s">
        <v>3527</v>
      </c>
      <c r="AV76" t="s">
        <v>3527</v>
      </c>
      <c r="BF76" t="s">
        <v>3527</v>
      </c>
      <c r="BN76" t="s">
        <v>3527</v>
      </c>
      <c r="CD76" t="s">
        <v>3528</v>
      </c>
      <c r="CM76" t="s">
        <v>3528</v>
      </c>
      <c r="CV76" t="s">
        <v>3528</v>
      </c>
    </row>
    <row r="77" spans="3:100" x14ac:dyDescent="0.25">
      <c r="E77" t="s">
        <v>3528</v>
      </c>
      <c r="M77" t="s">
        <v>3528</v>
      </c>
      <c r="U77" t="s">
        <v>3528</v>
      </c>
      <c r="AC77" t="s">
        <v>3528</v>
      </c>
      <c r="AL77" t="s">
        <v>3528</v>
      </c>
      <c r="AV77" t="s">
        <v>3528</v>
      </c>
      <c r="BF77" t="s">
        <v>3528</v>
      </c>
      <c r="BN77" t="s">
        <v>3528</v>
      </c>
      <c r="CD77" t="s">
        <v>3529</v>
      </c>
      <c r="CM77" t="s">
        <v>3529</v>
      </c>
      <c r="CV77" t="s">
        <v>3529</v>
      </c>
    </row>
    <row r="78" spans="3:100" x14ac:dyDescent="0.25">
      <c r="E78" t="s">
        <v>3529</v>
      </c>
      <c r="M78" t="s">
        <v>3529</v>
      </c>
      <c r="U78" t="s">
        <v>3529</v>
      </c>
      <c r="AC78" t="s">
        <v>3529</v>
      </c>
      <c r="AL78" t="s">
        <v>3529</v>
      </c>
      <c r="AV78" t="s">
        <v>3529</v>
      </c>
      <c r="BF78" t="s">
        <v>3529</v>
      </c>
      <c r="BN78" t="s">
        <v>3529</v>
      </c>
      <c r="CD78" t="s">
        <v>3530</v>
      </c>
      <c r="CM78" t="s">
        <v>3530</v>
      </c>
      <c r="CV78" t="s">
        <v>3530</v>
      </c>
    </row>
    <row r="79" spans="3:100" x14ac:dyDescent="0.25">
      <c r="E79" t="s">
        <v>3530</v>
      </c>
      <c r="M79" t="s">
        <v>3530</v>
      </c>
      <c r="U79" t="s">
        <v>3530</v>
      </c>
      <c r="AC79" t="s">
        <v>3530</v>
      </c>
      <c r="AL79" t="s">
        <v>3530</v>
      </c>
      <c r="AV79" t="s">
        <v>3530</v>
      </c>
      <c r="BF79" t="s">
        <v>3530</v>
      </c>
      <c r="BN79" t="s">
        <v>3530</v>
      </c>
      <c r="CB79" t="s">
        <v>3639</v>
      </c>
      <c r="CK79" t="s">
        <v>3644</v>
      </c>
      <c r="CT79" t="s">
        <v>3649</v>
      </c>
    </row>
    <row r="80" spans="3:100" x14ac:dyDescent="0.25">
      <c r="C80" t="s">
        <v>3569</v>
      </c>
      <c r="K80" t="s">
        <v>3583</v>
      </c>
      <c r="S80" t="s">
        <v>3592</v>
      </c>
      <c r="AA80" t="s">
        <v>3598</v>
      </c>
      <c r="AJ80" t="s">
        <v>3610</v>
      </c>
      <c r="AT80" t="s">
        <v>3616</v>
      </c>
      <c r="BD80" t="s">
        <v>3619</v>
      </c>
      <c r="BL80" t="s">
        <v>3621</v>
      </c>
      <c r="CC80" t="s">
        <v>3640</v>
      </c>
      <c r="CL80" t="s">
        <v>3645</v>
      </c>
      <c r="CU80" t="s">
        <v>3650</v>
      </c>
    </row>
    <row r="81" spans="3:100" x14ac:dyDescent="0.25">
      <c r="D81" t="s">
        <v>3570</v>
      </c>
      <c r="L81" t="s">
        <v>3584</v>
      </c>
      <c r="T81" t="s">
        <v>3593</v>
      </c>
      <c r="AB81" t="s">
        <v>3599</v>
      </c>
      <c r="AK81" t="s">
        <v>3611</v>
      </c>
      <c r="AU81" t="s">
        <v>3617</v>
      </c>
      <c r="BE81" t="s">
        <v>3620</v>
      </c>
      <c r="BM81" t="s">
        <v>3622</v>
      </c>
      <c r="CD81" t="s">
        <v>3641</v>
      </c>
      <c r="CM81" t="s">
        <v>3641</v>
      </c>
      <c r="CV81" t="s">
        <v>3641</v>
      </c>
    </row>
    <row r="82" spans="3:100" x14ac:dyDescent="0.25">
      <c r="E82" t="s">
        <v>3571</v>
      </c>
      <c r="M82" t="s">
        <v>3531</v>
      </c>
      <c r="U82" t="s">
        <v>3531</v>
      </c>
      <c r="AC82" t="s">
        <v>3531</v>
      </c>
      <c r="AL82" t="s">
        <v>3612</v>
      </c>
      <c r="AV82" t="s">
        <v>3612</v>
      </c>
      <c r="BF82" t="s">
        <v>3612</v>
      </c>
      <c r="BN82" t="s">
        <v>3612</v>
      </c>
      <c r="CD82" t="s">
        <v>3642</v>
      </c>
      <c r="CM82" t="s">
        <v>3646</v>
      </c>
      <c r="CV82" t="s">
        <v>3651</v>
      </c>
    </row>
    <row r="83" spans="3:100" x14ac:dyDescent="0.25">
      <c r="E83" t="s">
        <v>3532</v>
      </c>
      <c r="M83" t="s">
        <v>3585</v>
      </c>
      <c r="U83" t="s">
        <v>3594</v>
      </c>
      <c r="AC83" t="s">
        <v>3600</v>
      </c>
      <c r="AL83" t="s">
        <v>3532</v>
      </c>
      <c r="AV83" t="s">
        <v>3532</v>
      </c>
      <c r="BF83" t="s">
        <v>3532</v>
      </c>
      <c r="BN83" t="s">
        <v>3532</v>
      </c>
      <c r="CD83" t="s">
        <v>3532</v>
      </c>
      <c r="CM83" t="s">
        <v>3532</v>
      </c>
      <c r="CV83" t="s">
        <v>3532</v>
      </c>
    </row>
    <row r="84" spans="3:100" x14ac:dyDescent="0.25">
      <c r="C84" t="s">
        <v>3533</v>
      </c>
      <c r="M84" t="s">
        <v>3532</v>
      </c>
      <c r="U84" t="s">
        <v>3532</v>
      </c>
      <c r="AC84" t="s">
        <v>3532</v>
      </c>
      <c r="AJ84" t="s">
        <v>3533</v>
      </c>
      <c r="AT84" t="s">
        <v>3533</v>
      </c>
      <c r="BD84" t="s">
        <v>3533</v>
      </c>
      <c r="BL84" t="s">
        <v>3533</v>
      </c>
      <c r="CB84" t="s">
        <v>3533</v>
      </c>
      <c r="CK84" t="s">
        <v>3533</v>
      </c>
      <c r="CT84" t="s">
        <v>3533</v>
      </c>
    </row>
    <row r="85" spans="3:100" x14ac:dyDescent="0.25">
      <c r="D85" t="s">
        <v>3534</v>
      </c>
      <c r="K85" t="s">
        <v>3533</v>
      </c>
      <c r="S85" t="s">
        <v>3533</v>
      </c>
      <c r="AA85" t="s">
        <v>3533</v>
      </c>
      <c r="AK85" t="s">
        <v>3534</v>
      </c>
      <c r="AU85" t="s">
        <v>3534</v>
      </c>
      <c r="BE85" t="s">
        <v>3534</v>
      </c>
      <c r="BM85" t="s">
        <v>3534</v>
      </c>
      <c r="CC85" t="s">
        <v>3534</v>
      </c>
      <c r="CL85" t="s">
        <v>3534</v>
      </c>
      <c r="CU85" t="s">
        <v>3534</v>
      </c>
    </row>
    <row r="86" spans="3:100" x14ac:dyDescent="0.25">
      <c r="E86" t="s">
        <v>3532</v>
      </c>
      <c r="L86" t="s">
        <v>3534</v>
      </c>
      <c r="T86" t="s">
        <v>3534</v>
      </c>
      <c r="AB86" t="s">
        <v>3534</v>
      </c>
      <c r="AL86" t="s">
        <v>3532</v>
      </c>
      <c r="AV86" t="s">
        <v>3532</v>
      </c>
      <c r="BF86" t="s">
        <v>3532</v>
      </c>
      <c r="BN86" t="s">
        <v>3532</v>
      </c>
      <c r="CD86" t="s">
        <v>3532</v>
      </c>
      <c r="CM86" t="s">
        <v>3532</v>
      </c>
      <c r="CV86" t="s">
        <v>3532</v>
      </c>
    </row>
    <row r="87" spans="3:100" x14ac:dyDescent="0.25">
      <c r="C87" t="s">
        <v>3535</v>
      </c>
      <c r="M87" t="s">
        <v>3532</v>
      </c>
      <c r="U87" t="s">
        <v>3532</v>
      </c>
      <c r="AC87" t="s">
        <v>3532</v>
      </c>
      <c r="AJ87" t="s">
        <v>3535</v>
      </c>
      <c r="AT87" t="s">
        <v>3535</v>
      </c>
      <c r="BD87" t="s">
        <v>3535</v>
      </c>
      <c r="BL87" t="s">
        <v>3535</v>
      </c>
      <c r="CB87" t="s">
        <v>3535</v>
      </c>
      <c r="CK87" t="s">
        <v>3535</v>
      </c>
      <c r="CT87" t="s">
        <v>3535</v>
      </c>
    </row>
    <row r="88" spans="3:100" x14ac:dyDescent="0.25">
      <c r="K88" t="s">
        <v>3663</v>
      </c>
      <c r="S88" t="s">
        <v>3535</v>
      </c>
      <c r="AA88" t="s">
        <v>3535</v>
      </c>
      <c r="AJ88" t="s">
        <v>3624</v>
      </c>
      <c r="AT88" t="s">
        <v>3633</v>
      </c>
      <c r="BD88" t="s">
        <v>3624</v>
      </c>
      <c r="BL88" t="s">
        <v>3624</v>
      </c>
      <c r="CB88" t="s">
        <v>3624</v>
      </c>
      <c r="CK88" t="s">
        <v>3624</v>
      </c>
      <c r="CT88" t="s">
        <v>3624</v>
      </c>
    </row>
    <row r="89" spans="3:100" x14ac:dyDescent="0.25">
      <c r="K89" t="s">
        <v>3625</v>
      </c>
      <c r="S89" t="s">
        <v>3630</v>
      </c>
      <c r="AA89" t="s">
        <v>3631</v>
      </c>
      <c r="AJ89" t="s">
        <v>3613</v>
      </c>
      <c r="AT89" t="s">
        <v>3613</v>
      </c>
      <c r="BD89" t="s">
        <v>3613</v>
      </c>
      <c r="BL89" t="s">
        <v>3613</v>
      </c>
      <c r="CB89" t="s">
        <v>3613</v>
      </c>
      <c r="CK89" t="s">
        <v>3613</v>
      </c>
      <c r="CT89" t="s">
        <v>3613</v>
      </c>
    </row>
    <row r="90" spans="3:100" x14ac:dyDescent="0.25">
      <c r="K90" t="s">
        <v>3586</v>
      </c>
      <c r="S90" t="s">
        <v>3586</v>
      </c>
      <c r="AA90" t="s">
        <v>3601</v>
      </c>
    </row>
    <row r="97" spans="1:3" x14ac:dyDescent="0.25">
      <c r="A97" t="s">
        <v>3587</v>
      </c>
    </row>
    <row r="98" spans="1:3" x14ac:dyDescent="0.25">
      <c r="A98" t="s">
        <v>3588</v>
      </c>
    </row>
    <row r="99" spans="1:3" x14ac:dyDescent="0.25">
      <c r="A99" t="s">
        <v>3589</v>
      </c>
    </row>
    <row r="100" spans="1:3" x14ac:dyDescent="0.25">
      <c r="A100" t="s">
        <v>3628</v>
      </c>
      <c r="C100" t="s">
        <v>3627</v>
      </c>
    </row>
    <row r="101" spans="1:3" x14ac:dyDescent="0.25">
      <c r="A101" t="s">
        <v>3629</v>
      </c>
      <c r="C101" t="s">
        <v>3654</v>
      </c>
    </row>
    <row r="103" spans="1:3" x14ac:dyDescent="0.25">
      <c r="A103" s="502" t="s">
        <v>3657</v>
      </c>
      <c r="B103" t="s">
        <v>3628</v>
      </c>
      <c r="C103" t="s">
        <v>3627</v>
      </c>
    </row>
    <row r="104" spans="1:3" x14ac:dyDescent="0.25">
      <c r="A104" s="502"/>
      <c r="B104" t="s">
        <v>3629</v>
      </c>
      <c r="C104" t="s">
        <v>3659</v>
      </c>
    </row>
    <row r="108" spans="1:3" x14ac:dyDescent="0.25">
      <c r="A108" t="s">
        <v>3587</v>
      </c>
    </row>
    <row r="109" spans="1:3" x14ac:dyDescent="0.25">
      <c r="A109" t="s">
        <v>3597</v>
      </c>
    </row>
    <row r="110" spans="1:3" x14ac:dyDescent="0.25">
      <c r="A110" t="s">
        <v>3596</v>
      </c>
    </row>
    <row r="112" spans="1:3" x14ac:dyDescent="0.25">
      <c r="A112" t="s">
        <v>3628</v>
      </c>
      <c r="C112" t="s">
        <v>3627</v>
      </c>
    </row>
    <row r="113" spans="1:8" x14ac:dyDescent="0.25">
      <c r="A113" t="s">
        <v>3629</v>
      </c>
      <c r="C113" t="s">
        <v>3626</v>
      </c>
    </row>
    <row r="115" spans="1:8" x14ac:dyDescent="0.25">
      <c r="A115" s="502" t="s">
        <v>3657</v>
      </c>
      <c r="B115" t="s">
        <v>3628</v>
      </c>
      <c r="C115" t="s">
        <v>3656</v>
      </c>
    </row>
    <row r="116" spans="1:8" x14ac:dyDescent="0.25">
      <c r="A116" s="502"/>
      <c r="B116" t="s">
        <v>3629</v>
      </c>
      <c r="C116" t="s">
        <v>3658</v>
      </c>
    </row>
    <row r="121" spans="1:8" x14ac:dyDescent="0.25">
      <c r="A121" t="s">
        <v>3587</v>
      </c>
      <c r="H121" t="s">
        <v>365</v>
      </c>
    </row>
    <row r="122" spans="1:8" x14ac:dyDescent="0.25">
      <c r="A122" t="s">
        <v>3602</v>
      </c>
    </row>
    <row r="123" spans="1:8" x14ac:dyDescent="0.25">
      <c r="A123" t="s">
        <v>3603</v>
      </c>
    </row>
    <row r="125" spans="1:8" x14ac:dyDescent="0.25">
      <c r="A125" t="s">
        <v>3628</v>
      </c>
      <c r="C125" t="s">
        <v>3632</v>
      </c>
    </row>
    <row r="126" spans="1:8" x14ac:dyDescent="0.25">
      <c r="A126" t="s">
        <v>3629</v>
      </c>
      <c r="C126" t="s">
        <v>3626</v>
      </c>
    </row>
    <row r="128" spans="1:8" x14ac:dyDescent="0.25">
      <c r="A128" s="502" t="s">
        <v>3657</v>
      </c>
      <c r="B128" t="s">
        <v>3628</v>
      </c>
      <c r="C128" t="s">
        <v>3660</v>
      </c>
    </row>
    <row r="129" spans="1:3" x14ac:dyDescent="0.25">
      <c r="A129" s="502"/>
      <c r="B129" t="s">
        <v>3629</v>
      </c>
      <c r="C129" t="s">
        <v>3661</v>
      </c>
    </row>
    <row r="135" spans="1:3" x14ac:dyDescent="0.25">
      <c r="A135" t="s">
        <v>3607</v>
      </c>
    </row>
    <row r="136" spans="1:3" x14ac:dyDescent="0.25">
      <c r="A136" t="s">
        <v>3608</v>
      </c>
    </row>
    <row r="137" spans="1:3" x14ac:dyDescent="0.25">
      <c r="A137" t="s">
        <v>3609</v>
      </c>
    </row>
    <row r="138" spans="1:3" x14ac:dyDescent="0.25">
      <c r="C138" t="s">
        <v>3634</v>
      </c>
    </row>
    <row r="141" spans="1:3" x14ac:dyDescent="0.25">
      <c r="A141" t="s">
        <v>3607</v>
      </c>
    </row>
    <row r="142" spans="1:3" x14ac:dyDescent="0.25">
      <c r="A142" t="s">
        <v>3608</v>
      </c>
    </row>
    <row r="143" spans="1:3" x14ac:dyDescent="0.25">
      <c r="A143" t="s">
        <v>3615</v>
      </c>
    </row>
    <row r="144" spans="1:3" x14ac:dyDescent="0.25">
      <c r="C144" t="s">
        <v>3634</v>
      </c>
    </row>
    <row r="148" spans="1:3" x14ac:dyDescent="0.25">
      <c r="A148" t="s">
        <v>3607</v>
      </c>
    </row>
    <row r="149" spans="1:3" x14ac:dyDescent="0.25">
      <c r="A149" t="s">
        <v>3608</v>
      </c>
    </row>
    <row r="150" spans="1:3" x14ac:dyDescent="0.25">
      <c r="A150" t="s">
        <v>3618</v>
      </c>
    </row>
    <row r="151" spans="1:3" x14ac:dyDescent="0.25">
      <c r="C151" t="s">
        <v>3634</v>
      </c>
    </row>
    <row r="154" spans="1:3" x14ac:dyDescent="0.25">
      <c r="A154" t="s">
        <v>3607</v>
      </c>
    </row>
    <row r="155" spans="1:3" x14ac:dyDescent="0.25">
      <c r="A155" t="s">
        <v>3608</v>
      </c>
    </row>
    <row r="156" spans="1:3" x14ac:dyDescent="0.25">
      <c r="A156" t="s">
        <v>3623</v>
      </c>
    </row>
    <row r="157" spans="1:3" x14ac:dyDescent="0.25">
      <c r="C157" t="s">
        <v>3634</v>
      </c>
    </row>
    <row r="162" spans="1:3" x14ac:dyDescent="0.25">
      <c r="A162" t="s">
        <v>3635</v>
      </c>
    </row>
    <row r="163" spans="1:3" x14ac:dyDescent="0.25">
      <c r="A163" t="s">
        <v>3636</v>
      </c>
    </row>
    <row r="164" spans="1:3" x14ac:dyDescent="0.25">
      <c r="A164" t="s">
        <v>472</v>
      </c>
    </row>
    <row r="165" spans="1:3" x14ac:dyDescent="0.25">
      <c r="A165" t="s">
        <v>3647</v>
      </c>
    </row>
    <row r="166" spans="1:3" x14ac:dyDescent="0.25">
      <c r="C166" t="s">
        <v>3634</v>
      </c>
    </row>
    <row r="169" spans="1:3" x14ac:dyDescent="0.25">
      <c r="A169" t="s">
        <v>3635</v>
      </c>
    </row>
    <row r="170" spans="1:3" x14ac:dyDescent="0.25">
      <c r="A170" t="s">
        <v>3636</v>
      </c>
    </row>
    <row r="171" spans="1:3" x14ac:dyDescent="0.25">
      <c r="A171" t="s">
        <v>472</v>
      </c>
    </row>
    <row r="172" spans="1:3" x14ac:dyDescent="0.25">
      <c r="A172" t="s">
        <v>3648</v>
      </c>
    </row>
    <row r="173" spans="1:3" x14ac:dyDescent="0.25">
      <c r="C173" t="s">
        <v>3634</v>
      </c>
    </row>
    <row r="176" spans="1:3" x14ac:dyDescent="0.25">
      <c r="A176" t="s">
        <v>3635</v>
      </c>
    </row>
    <row r="177" spans="1:6" x14ac:dyDescent="0.25">
      <c r="A177" t="s">
        <v>3636</v>
      </c>
    </row>
    <row r="178" spans="1:6" x14ac:dyDescent="0.25">
      <c r="A178" t="s">
        <v>472</v>
      </c>
    </row>
    <row r="179" spans="1:6" x14ac:dyDescent="0.25">
      <c r="A179" t="s">
        <v>3652</v>
      </c>
    </row>
    <row r="180" spans="1:6" x14ac:dyDescent="0.25">
      <c r="C180" t="s">
        <v>3634</v>
      </c>
    </row>
    <row r="190" spans="1:6" x14ac:dyDescent="0.25">
      <c r="A190" t="s">
        <v>3635</v>
      </c>
    </row>
    <row r="191" spans="1:6" x14ac:dyDescent="0.25">
      <c r="A191" t="s">
        <v>3587</v>
      </c>
      <c r="E191" t="s">
        <v>3687</v>
      </c>
      <c r="F191" s="82" t="s">
        <v>2491</v>
      </c>
    </row>
    <row r="192" spans="1:6" x14ac:dyDescent="0.25">
      <c r="A192" t="s">
        <v>3623</v>
      </c>
    </row>
    <row r="193" spans="1:15" x14ac:dyDescent="0.25">
      <c r="A193" t="s">
        <v>3665</v>
      </c>
    </row>
    <row r="195" spans="1:15" x14ac:dyDescent="0.25">
      <c r="A195" t="s">
        <v>3538</v>
      </c>
    </row>
    <row r="196" spans="1:15" x14ac:dyDescent="0.25">
      <c r="A196" t="s">
        <v>3664</v>
      </c>
    </row>
    <row r="199" spans="1:15" x14ac:dyDescent="0.25">
      <c r="B199" t="s">
        <v>3666</v>
      </c>
      <c r="C199" t="s">
        <v>3628</v>
      </c>
      <c r="D199" t="s">
        <v>3667</v>
      </c>
    </row>
    <row r="200" spans="1:15" x14ac:dyDescent="0.25">
      <c r="C200" t="s">
        <v>3629</v>
      </c>
      <c r="D200" t="s">
        <v>3668</v>
      </c>
    </row>
    <row r="201" spans="1:15" x14ac:dyDescent="0.25">
      <c r="D201" s="82" t="s">
        <v>3669</v>
      </c>
      <c r="F201" t="s">
        <v>3481</v>
      </c>
    </row>
    <row r="202" spans="1:15" x14ac:dyDescent="0.25">
      <c r="D202" s="82" t="s">
        <v>2491</v>
      </c>
      <c r="F202" t="s">
        <v>3672</v>
      </c>
    </row>
    <row r="203" spans="1:15" x14ac:dyDescent="0.25">
      <c r="D203" t="s">
        <v>3670</v>
      </c>
      <c r="F203" t="s">
        <v>3695</v>
      </c>
    </row>
    <row r="204" spans="1:15" x14ac:dyDescent="0.25">
      <c r="D204" t="s">
        <v>3554</v>
      </c>
      <c r="O204" t="s">
        <v>3674</v>
      </c>
    </row>
    <row r="205" spans="1:15" x14ac:dyDescent="0.25">
      <c r="D205" s="82" t="s">
        <v>3671</v>
      </c>
      <c r="F205" t="s">
        <v>3673</v>
      </c>
    </row>
    <row r="209" spans="1:4" x14ac:dyDescent="0.25">
      <c r="A209" t="s">
        <v>3635</v>
      </c>
    </row>
    <row r="210" spans="1:4" x14ac:dyDescent="0.25">
      <c r="A210" t="s">
        <v>3587</v>
      </c>
    </row>
    <row r="211" spans="1:4" x14ac:dyDescent="0.25">
      <c r="A211" t="s">
        <v>3623</v>
      </c>
      <c r="D211" t="s">
        <v>3679</v>
      </c>
    </row>
    <row r="212" spans="1:4" x14ac:dyDescent="0.25">
      <c r="A212" t="s">
        <v>3675</v>
      </c>
      <c r="D212" t="s">
        <v>3680</v>
      </c>
    </row>
    <row r="213" spans="1:4" x14ac:dyDescent="0.25">
      <c r="A213" t="s">
        <v>3676</v>
      </c>
    </row>
    <row r="214" spans="1:4" x14ac:dyDescent="0.25">
      <c r="A214" t="s">
        <v>3677</v>
      </c>
    </row>
    <row r="216" spans="1:4" x14ac:dyDescent="0.25">
      <c r="A216" t="s">
        <v>3538</v>
      </c>
    </row>
    <row r="217" spans="1:4" x14ac:dyDescent="0.25">
      <c r="A217" t="s">
        <v>3678</v>
      </c>
    </row>
    <row r="221" spans="1:4" x14ac:dyDescent="0.25">
      <c r="A221" s="472" t="s">
        <v>3685</v>
      </c>
      <c r="B221" t="s">
        <v>3628</v>
      </c>
      <c r="D221" t="s">
        <v>3681</v>
      </c>
    </row>
    <row r="222" spans="1:4" x14ac:dyDescent="0.25">
      <c r="A222" s="472"/>
      <c r="B222" t="s">
        <v>3629</v>
      </c>
      <c r="D222" t="s">
        <v>3684</v>
      </c>
    </row>
    <row r="223" spans="1:4" x14ac:dyDescent="0.25">
      <c r="A223" s="472" t="s">
        <v>3686</v>
      </c>
    </row>
    <row r="224" spans="1:4" x14ac:dyDescent="0.25">
      <c r="A224" s="472"/>
      <c r="B224" t="s">
        <v>3683</v>
      </c>
      <c r="D224" t="s">
        <v>3682</v>
      </c>
    </row>
    <row r="228" spans="1:14" x14ac:dyDescent="0.25">
      <c r="A228" s="97" t="s">
        <v>3635</v>
      </c>
      <c r="B228" s="97"/>
      <c r="C228" s="97"/>
      <c r="D228" s="97"/>
      <c r="E228" s="97"/>
      <c r="F228" s="97"/>
      <c r="G228" s="97"/>
      <c r="H228" s="97"/>
      <c r="I228" s="97"/>
      <c r="J228" s="97"/>
      <c r="K228" s="97"/>
      <c r="L228" s="97"/>
      <c r="M228" s="97"/>
      <c r="N228" s="97"/>
    </row>
    <row r="229" spans="1:14" x14ac:dyDescent="0.25">
      <c r="A229" s="97" t="s">
        <v>3587</v>
      </c>
      <c r="B229" s="97"/>
      <c r="C229" s="97"/>
      <c r="D229" s="97"/>
      <c r="E229" s="97"/>
      <c r="F229" s="97"/>
      <c r="G229" s="97"/>
      <c r="H229" s="97"/>
      <c r="I229" s="97"/>
      <c r="J229" s="97"/>
      <c r="K229" s="97"/>
      <c r="L229" s="97"/>
      <c r="M229" s="97"/>
      <c r="N229" s="97"/>
    </row>
    <row r="230" spans="1:14" x14ac:dyDescent="0.25">
      <c r="A230" s="97" t="s">
        <v>3623</v>
      </c>
      <c r="B230" s="97"/>
      <c r="C230" s="97"/>
      <c r="D230" s="97"/>
      <c r="E230" s="97"/>
      <c r="F230" s="97"/>
      <c r="G230" s="97"/>
      <c r="H230" s="97"/>
      <c r="I230" s="97"/>
      <c r="J230" s="97"/>
      <c r="K230" s="97"/>
      <c r="L230" s="97"/>
      <c r="M230" s="97"/>
      <c r="N230" s="97"/>
    </row>
    <row r="231" spans="1:14" x14ac:dyDescent="0.25">
      <c r="A231" s="97" t="s">
        <v>3675</v>
      </c>
      <c r="B231" s="97"/>
      <c r="C231" s="97"/>
      <c r="D231" s="97"/>
      <c r="E231" s="97"/>
      <c r="F231" s="97"/>
      <c r="G231" s="97"/>
      <c r="H231" s="97"/>
      <c r="I231" s="97"/>
      <c r="J231" s="97"/>
      <c r="K231" s="97"/>
      <c r="L231" s="97"/>
      <c r="M231" s="97"/>
      <c r="N231" s="97"/>
    </row>
    <row r="232" spans="1:14" x14ac:dyDescent="0.25">
      <c r="A232" s="97" t="s">
        <v>3676</v>
      </c>
      <c r="B232" s="97"/>
      <c r="C232" s="97"/>
      <c r="D232" s="97"/>
      <c r="E232" s="97"/>
      <c r="F232" s="97"/>
      <c r="G232" s="97"/>
      <c r="H232" s="97"/>
      <c r="I232" s="97"/>
      <c r="J232" s="97"/>
      <c r="K232" s="97"/>
      <c r="L232" s="97"/>
      <c r="M232" s="97"/>
      <c r="N232" s="97"/>
    </row>
    <row r="233" spans="1:14" x14ac:dyDescent="0.25">
      <c r="A233" s="97" t="s">
        <v>3677</v>
      </c>
      <c r="B233" s="97"/>
      <c r="C233" s="97"/>
      <c r="D233" s="97"/>
      <c r="E233" s="97"/>
      <c r="F233" s="97"/>
      <c r="G233" s="97"/>
      <c r="H233" s="97"/>
      <c r="I233" s="97"/>
      <c r="J233" s="97"/>
      <c r="K233" s="97"/>
      <c r="L233" s="97"/>
      <c r="M233" s="97"/>
      <c r="N233" s="97"/>
    </row>
    <row r="234" spans="1:14" x14ac:dyDescent="0.25">
      <c r="A234" s="97" t="s">
        <v>3452</v>
      </c>
      <c r="B234" s="325" t="s">
        <v>3688</v>
      </c>
      <c r="C234" s="97"/>
      <c r="D234" s="97"/>
      <c r="E234" s="97"/>
      <c r="F234" s="97"/>
      <c r="G234" s="97"/>
      <c r="H234" s="97"/>
      <c r="I234" s="97"/>
      <c r="J234" s="97"/>
      <c r="K234" s="97"/>
      <c r="L234" s="97"/>
      <c r="M234" s="97"/>
      <c r="N234" s="97"/>
    </row>
    <row r="235" spans="1:14" x14ac:dyDescent="0.25">
      <c r="A235" s="97" t="s">
        <v>3481</v>
      </c>
      <c r="B235" s="325" t="s">
        <v>3689</v>
      </c>
      <c r="C235" s="97"/>
      <c r="D235" s="97"/>
      <c r="E235" s="97"/>
      <c r="F235" s="97"/>
      <c r="G235" s="97"/>
      <c r="H235" s="97"/>
      <c r="I235" s="97"/>
      <c r="J235" s="97"/>
      <c r="K235" s="97"/>
      <c r="L235" s="97"/>
      <c r="M235" s="97"/>
      <c r="N235" s="97"/>
    </row>
    <row r="237" spans="1:14" x14ac:dyDescent="0.25">
      <c r="B237" t="s">
        <v>3538</v>
      </c>
    </row>
    <row r="238" spans="1:14" x14ac:dyDescent="0.25">
      <c r="B238" t="s">
        <v>3690</v>
      </c>
    </row>
    <row r="241" spans="1:14" x14ac:dyDescent="0.25">
      <c r="B241" t="s">
        <v>3691</v>
      </c>
      <c r="D241" t="s">
        <v>3692</v>
      </c>
    </row>
    <row r="245" spans="1:14" x14ac:dyDescent="0.25">
      <c r="D245" t="s">
        <v>3693</v>
      </c>
      <c r="E245" t="s">
        <v>3694</v>
      </c>
    </row>
    <row r="248" spans="1:14" x14ac:dyDescent="0.25">
      <c r="A248" s="97" t="s">
        <v>3696</v>
      </c>
      <c r="B248" s="97"/>
      <c r="C248" s="97"/>
      <c r="D248" s="97"/>
      <c r="E248" s="97"/>
      <c r="F248" s="97"/>
      <c r="G248" s="97"/>
      <c r="H248" s="97"/>
      <c r="I248" s="97"/>
      <c r="J248" s="97"/>
      <c r="K248" s="97"/>
      <c r="L248" s="97"/>
      <c r="M248" s="97"/>
      <c r="N248" s="97"/>
    </row>
    <row r="250" spans="1:14" x14ac:dyDescent="0.25">
      <c r="A250" t="s">
        <v>3538</v>
      </c>
    </row>
    <row r="251" spans="1:14" x14ac:dyDescent="0.25">
      <c r="A251" t="s">
        <v>3697</v>
      </c>
    </row>
    <row r="254" spans="1:14" x14ac:dyDescent="0.25">
      <c r="B254" t="s">
        <v>3628</v>
      </c>
      <c r="C254" t="s">
        <v>3698</v>
      </c>
    </row>
    <row r="255" spans="1:14" x14ac:dyDescent="0.25">
      <c r="B255" t="s">
        <v>3629</v>
      </c>
      <c r="C255" s="209" t="s">
        <v>3699</v>
      </c>
    </row>
    <row r="258" spans="1:14" x14ac:dyDescent="0.25">
      <c r="B258" t="s">
        <v>3628</v>
      </c>
      <c r="C258" t="s">
        <v>3698</v>
      </c>
    </row>
    <row r="259" spans="1:14" x14ac:dyDescent="0.25">
      <c r="B259" t="s">
        <v>3629</v>
      </c>
      <c r="C259" t="s">
        <v>3700</v>
      </c>
    </row>
    <row r="262" spans="1:14" x14ac:dyDescent="0.25">
      <c r="A262" t="s">
        <v>3701</v>
      </c>
    </row>
    <row r="264" spans="1:14" x14ac:dyDescent="0.25">
      <c r="B264" t="s">
        <v>3702</v>
      </c>
    </row>
    <row r="268" spans="1:14" x14ac:dyDescent="0.25">
      <c r="A268" s="97" t="s">
        <v>3704</v>
      </c>
      <c r="B268" s="97"/>
      <c r="C268" s="97"/>
      <c r="D268" s="97"/>
      <c r="E268" s="97"/>
      <c r="F268" s="97"/>
      <c r="G268" s="97"/>
      <c r="H268" s="97"/>
      <c r="I268" s="97"/>
      <c r="J268" s="97"/>
      <c r="K268" s="97"/>
      <c r="L268" s="97"/>
      <c r="M268" s="97"/>
      <c r="N268" s="97"/>
    </row>
    <row r="270" spans="1:14" x14ac:dyDescent="0.25">
      <c r="A270" t="s">
        <v>3703</v>
      </c>
    </row>
    <row r="273" spans="1:19" x14ac:dyDescent="0.25">
      <c r="A273" s="472" t="s">
        <v>3685</v>
      </c>
      <c r="B273" t="s">
        <v>3628</v>
      </c>
      <c r="C273" t="s">
        <v>3705</v>
      </c>
    </row>
    <row r="274" spans="1:19" x14ac:dyDescent="0.25">
      <c r="A274" s="472"/>
      <c r="B274" t="s">
        <v>3706</v>
      </c>
      <c r="C274" t="s">
        <v>3707</v>
      </c>
    </row>
    <row r="276" spans="1:19" x14ac:dyDescent="0.25">
      <c r="A276" s="472" t="s">
        <v>3686</v>
      </c>
      <c r="B276" t="s">
        <v>3706</v>
      </c>
      <c r="C276" t="s">
        <v>3708</v>
      </c>
    </row>
    <row r="277" spans="1:19" x14ac:dyDescent="0.25">
      <c r="A277" s="472"/>
    </row>
    <row r="280" spans="1:19" x14ac:dyDescent="0.25">
      <c r="A280" s="97" t="s">
        <v>3716</v>
      </c>
      <c r="B280" s="97"/>
      <c r="C280" s="97"/>
      <c r="D280" s="97"/>
      <c r="E280" s="97"/>
      <c r="F280" s="97"/>
      <c r="G280" s="97"/>
      <c r="H280" s="97"/>
      <c r="I280" s="97"/>
      <c r="J280" s="97"/>
      <c r="K280" s="97"/>
      <c r="L280" s="97"/>
      <c r="M280" s="97"/>
      <c r="N280" s="97"/>
    </row>
    <row r="281" spans="1:19" x14ac:dyDescent="0.25">
      <c r="B281" t="s">
        <v>3538</v>
      </c>
    </row>
    <row r="282" spans="1:19" x14ac:dyDescent="0.25">
      <c r="B282" t="s">
        <v>3710</v>
      </c>
    </row>
    <row r="285" spans="1:19" x14ac:dyDescent="0.25">
      <c r="A285" t="s">
        <v>3628</v>
      </c>
      <c r="B285" t="s">
        <v>3709</v>
      </c>
      <c r="P285" t="s">
        <v>3905</v>
      </c>
      <c r="Q285" t="s">
        <v>3906</v>
      </c>
    </row>
    <row r="286" spans="1:19" x14ac:dyDescent="0.25">
      <c r="A286" t="s">
        <v>3706</v>
      </c>
      <c r="B286" t="s">
        <v>3711</v>
      </c>
      <c r="Q286" t="s">
        <v>3904</v>
      </c>
      <c r="S286" t="s">
        <v>365</v>
      </c>
    </row>
    <row r="289" spans="1:26" x14ac:dyDescent="0.25">
      <c r="A289" s="97" t="s">
        <v>3715</v>
      </c>
      <c r="B289" s="97"/>
      <c r="C289" s="97"/>
      <c r="D289" s="97"/>
      <c r="E289" s="97"/>
      <c r="F289" s="97"/>
      <c r="G289" s="97"/>
      <c r="H289" s="97"/>
      <c r="I289" s="97"/>
      <c r="J289" s="97"/>
      <c r="K289" s="97"/>
      <c r="L289" s="97"/>
      <c r="M289" s="97"/>
      <c r="N289" s="97"/>
    </row>
    <row r="290" spans="1:26" x14ac:dyDescent="0.25">
      <c r="B290" t="s">
        <v>3538</v>
      </c>
    </row>
    <row r="291" spans="1:26" x14ac:dyDescent="0.25">
      <c r="B291" t="s">
        <v>3712</v>
      </c>
    </row>
    <row r="292" spans="1:26" x14ac:dyDescent="0.25">
      <c r="B292" t="s">
        <v>365</v>
      </c>
      <c r="R292" t="s">
        <v>3456</v>
      </c>
      <c r="S292" t="s">
        <v>3455</v>
      </c>
      <c r="T292" t="s">
        <v>3457</v>
      </c>
      <c r="U292" t="s">
        <v>3450</v>
      </c>
      <c r="V292" t="s">
        <v>3971</v>
      </c>
      <c r="W292" t="s">
        <v>3481</v>
      </c>
      <c r="X292" t="s">
        <v>3482</v>
      </c>
      <c r="Z292" t="s">
        <v>3907</v>
      </c>
    </row>
    <row r="293" spans="1:26" x14ac:dyDescent="0.25">
      <c r="A293" t="s">
        <v>3714</v>
      </c>
      <c r="B293" t="s">
        <v>3713</v>
      </c>
      <c r="Q293" t="s">
        <v>3898</v>
      </c>
      <c r="R293" t="s">
        <v>3901</v>
      </c>
    </row>
    <row r="294" spans="1:26" x14ac:dyDescent="0.25">
      <c r="A294" t="s">
        <v>3706</v>
      </c>
      <c r="B294" t="s">
        <v>3900</v>
      </c>
      <c r="P294" t="s">
        <v>3899</v>
      </c>
      <c r="Q294" t="s">
        <v>3902</v>
      </c>
    </row>
    <row r="295" spans="1:26" x14ac:dyDescent="0.25">
      <c r="Q295" t="s">
        <v>3903</v>
      </c>
    </row>
    <row r="296" spans="1:26" x14ac:dyDescent="0.25">
      <c r="A296" s="97" t="s">
        <v>3719</v>
      </c>
      <c r="B296" s="97"/>
      <c r="C296" s="97"/>
      <c r="D296" s="97"/>
      <c r="E296" s="97"/>
      <c r="F296" s="97"/>
      <c r="G296" s="97"/>
      <c r="H296" s="97"/>
      <c r="I296" s="97"/>
      <c r="J296" s="97"/>
      <c r="K296" s="97"/>
      <c r="L296" s="97"/>
      <c r="M296" s="97"/>
      <c r="N296" s="97"/>
    </row>
    <row r="297" spans="1:26" x14ac:dyDescent="0.25">
      <c r="B297" t="s">
        <v>3538</v>
      </c>
    </row>
    <row r="298" spans="1:26" x14ac:dyDescent="0.25">
      <c r="B298" t="s">
        <v>3717</v>
      </c>
    </row>
    <row r="301" spans="1:26" x14ac:dyDescent="0.25">
      <c r="A301" t="s">
        <v>3721</v>
      </c>
      <c r="B301" t="s">
        <v>3718</v>
      </c>
    </row>
    <row r="302" spans="1:26" x14ac:dyDescent="0.25">
      <c r="A302" t="s">
        <v>3706</v>
      </c>
      <c r="B302" t="s">
        <v>3720</v>
      </c>
    </row>
    <row r="304" spans="1:26" x14ac:dyDescent="0.25">
      <c r="A304" t="s">
        <v>3726</v>
      </c>
      <c r="B304" t="s">
        <v>3725</v>
      </c>
    </row>
    <row r="306" spans="1:19" x14ac:dyDescent="0.25">
      <c r="A306" s="97" t="s">
        <v>3723</v>
      </c>
      <c r="B306" s="97"/>
      <c r="C306" s="97"/>
      <c r="D306" s="97"/>
      <c r="E306" s="97"/>
      <c r="F306" s="97"/>
      <c r="G306" s="97"/>
      <c r="H306" s="97"/>
      <c r="I306" s="97"/>
      <c r="J306" s="97"/>
      <c r="K306" s="97"/>
      <c r="L306" s="97"/>
      <c r="M306" s="97"/>
      <c r="N306" s="97"/>
      <c r="O306" s="97"/>
      <c r="P306" s="97"/>
    </row>
    <row r="308" spans="1:19" x14ac:dyDescent="0.25">
      <c r="A308" t="s">
        <v>3538</v>
      </c>
    </row>
    <row r="309" spans="1:19" x14ac:dyDescent="0.25">
      <c r="A309" t="s">
        <v>3722</v>
      </c>
    </row>
    <row r="311" spans="1:19" x14ac:dyDescent="0.25">
      <c r="B311" t="s">
        <v>3724</v>
      </c>
    </row>
    <row r="315" spans="1:19" x14ac:dyDescent="0.25">
      <c r="A315" s="97" t="s">
        <v>3728</v>
      </c>
      <c r="B315" s="97"/>
      <c r="C315" s="97"/>
      <c r="D315" s="97"/>
      <c r="E315" s="97"/>
      <c r="F315" s="97"/>
      <c r="G315" s="97"/>
      <c r="H315" s="97"/>
      <c r="I315" s="97"/>
      <c r="J315" s="97"/>
      <c r="K315" s="97"/>
      <c r="L315" s="97"/>
      <c r="M315" s="97"/>
      <c r="N315" s="97"/>
      <c r="O315" s="97"/>
      <c r="P315" s="97"/>
      <c r="Q315" s="97"/>
      <c r="R315" s="97"/>
      <c r="S315" s="97"/>
    </row>
    <row r="317" spans="1:19" x14ac:dyDescent="0.25">
      <c r="B317" t="s">
        <v>3538</v>
      </c>
    </row>
    <row r="318" spans="1:19" x14ac:dyDescent="0.25">
      <c r="B318" t="s">
        <v>3727</v>
      </c>
    </row>
    <row r="321" spans="1:23" x14ac:dyDescent="0.25">
      <c r="A321" t="s">
        <v>3721</v>
      </c>
      <c r="B321" t="s">
        <v>3729</v>
      </c>
    </row>
    <row r="323" spans="1:23" x14ac:dyDescent="0.25">
      <c r="A323" t="s">
        <v>3706</v>
      </c>
      <c r="B323" t="s">
        <v>3730</v>
      </c>
    </row>
    <row r="326" spans="1:23" x14ac:dyDescent="0.25">
      <c r="A326" s="97" t="s">
        <v>3734</v>
      </c>
      <c r="B326" s="97"/>
      <c r="C326" s="97"/>
      <c r="D326" s="97"/>
      <c r="E326" s="97"/>
      <c r="F326" s="97"/>
      <c r="G326" s="97"/>
      <c r="H326" s="97"/>
      <c r="I326" s="97"/>
      <c r="J326" s="97"/>
      <c r="K326" s="97"/>
      <c r="L326" s="97"/>
      <c r="M326" s="97"/>
      <c r="N326" s="97"/>
      <c r="O326" s="97"/>
      <c r="P326" s="97"/>
      <c r="Q326" s="97"/>
    </row>
    <row r="328" spans="1:23" x14ac:dyDescent="0.25">
      <c r="B328" t="s">
        <v>3538</v>
      </c>
    </row>
    <row r="329" spans="1:23" x14ac:dyDescent="0.25">
      <c r="B329" t="s">
        <v>3731</v>
      </c>
    </row>
    <row r="331" spans="1:23" x14ac:dyDescent="0.25">
      <c r="A331" t="s">
        <v>3714</v>
      </c>
      <c r="B331" t="s">
        <v>3732</v>
      </c>
    </row>
    <row r="332" spans="1:23" x14ac:dyDescent="0.25">
      <c r="A332" t="s">
        <v>3706</v>
      </c>
      <c r="B332" t="s">
        <v>3733</v>
      </c>
    </row>
    <row r="334" spans="1:23" x14ac:dyDescent="0.25">
      <c r="B334" t="s">
        <v>3735</v>
      </c>
      <c r="W334" t="s">
        <v>3736</v>
      </c>
    </row>
    <row r="338" spans="1:21" x14ac:dyDescent="0.25">
      <c r="A338" s="97" t="s">
        <v>3738</v>
      </c>
      <c r="B338" s="97"/>
      <c r="C338" s="97"/>
      <c r="D338" s="97"/>
      <c r="E338" s="97"/>
      <c r="F338" s="97"/>
      <c r="G338" s="97"/>
      <c r="H338" s="97"/>
      <c r="I338" s="97"/>
      <c r="J338" s="97"/>
      <c r="K338" s="97"/>
      <c r="L338" s="97"/>
      <c r="M338" s="97"/>
      <c r="N338" s="97"/>
      <c r="O338" s="97"/>
      <c r="P338" s="97"/>
      <c r="Q338" s="97"/>
      <c r="R338" s="97"/>
      <c r="S338" s="97"/>
      <c r="T338" s="97"/>
      <c r="U338" s="97"/>
    </row>
    <row r="339" spans="1:21" x14ac:dyDescent="0.25">
      <c r="B339" t="s">
        <v>3538</v>
      </c>
    </row>
    <row r="340" spans="1:21" x14ac:dyDescent="0.25">
      <c r="B340" t="s">
        <v>3737</v>
      </c>
    </row>
    <row r="342" spans="1:21" x14ac:dyDescent="0.25">
      <c r="A342" t="s">
        <v>3721</v>
      </c>
      <c r="B342" t="s">
        <v>3739</v>
      </c>
    </row>
    <row r="344" spans="1:21" x14ac:dyDescent="0.25">
      <c r="A344" t="s">
        <v>3706</v>
      </c>
      <c r="B344" t="s">
        <v>4135</v>
      </c>
    </row>
    <row r="346" spans="1:21" x14ac:dyDescent="0.25">
      <c r="B346" t="s">
        <v>3740</v>
      </c>
    </row>
    <row r="350" spans="1:21" x14ac:dyDescent="0.25">
      <c r="A350" s="97" t="s">
        <v>3743</v>
      </c>
      <c r="B350" s="97"/>
      <c r="C350" s="97"/>
      <c r="D350" s="97"/>
      <c r="E350" s="97"/>
      <c r="F350" s="97"/>
      <c r="G350" s="97"/>
      <c r="H350" s="97"/>
      <c r="I350" s="97"/>
      <c r="J350" s="97"/>
      <c r="K350" s="97"/>
      <c r="L350" s="97"/>
      <c r="M350" s="97"/>
      <c r="N350" s="97"/>
      <c r="O350" s="97"/>
      <c r="P350" s="97"/>
      <c r="Q350" s="97"/>
      <c r="R350" s="97"/>
      <c r="S350" s="97"/>
      <c r="T350" s="97"/>
      <c r="U350" s="97"/>
    </row>
    <row r="351" spans="1:21" x14ac:dyDescent="0.25">
      <c r="A351" t="s">
        <v>3538</v>
      </c>
    </row>
    <row r="352" spans="1:21" x14ac:dyDescent="0.25">
      <c r="A352" t="s">
        <v>3741</v>
      </c>
    </row>
    <row r="354" spans="1:21" x14ac:dyDescent="0.25">
      <c r="B354" t="s">
        <v>3742</v>
      </c>
    </row>
    <row r="355" spans="1:21" x14ac:dyDescent="0.25">
      <c r="B355" s="209" t="s">
        <v>3744</v>
      </c>
    </row>
    <row r="359" spans="1:21" x14ac:dyDescent="0.25">
      <c r="A359" s="97" t="s">
        <v>3749</v>
      </c>
      <c r="B359" s="97"/>
      <c r="C359" s="97"/>
      <c r="D359" s="97"/>
      <c r="E359" s="97"/>
      <c r="F359" s="97"/>
      <c r="G359" s="97"/>
      <c r="H359" s="97"/>
      <c r="I359" s="97"/>
      <c r="J359" s="97"/>
      <c r="K359" s="97"/>
      <c r="L359" s="97"/>
      <c r="M359" s="97"/>
      <c r="N359" s="97"/>
      <c r="O359" s="97"/>
      <c r="P359" s="97"/>
      <c r="Q359" s="97"/>
      <c r="R359" s="97"/>
      <c r="S359" s="97"/>
      <c r="T359" s="97"/>
      <c r="U359" s="97"/>
    </row>
    <row r="361" spans="1:21" x14ac:dyDescent="0.25">
      <c r="A361" t="s">
        <v>3538</v>
      </c>
    </row>
    <row r="362" spans="1:21" x14ac:dyDescent="0.25">
      <c r="A362" t="s">
        <v>3745</v>
      </c>
    </row>
    <row r="364" spans="1:21" x14ac:dyDescent="0.25">
      <c r="B364" t="s">
        <v>3747</v>
      </c>
    </row>
    <row r="365" spans="1:21" x14ac:dyDescent="0.25">
      <c r="B365" t="s">
        <v>3748</v>
      </c>
    </row>
    <row r="367" spans="1:21" x14ac:dyDescent="0.25">
      <c r="A367" s="97" t="s">
        <v>3746</v>
      </c>
      <c r="B367" s="97"/>
      <c r="C367" s="97"/>
      <c r="D367" s="97"/>
      <c r="E367" s="97"/>
      <c r="F367" s="97"/>
      <c r="G367" s="97"/>
      <c r="H367" s="97"/>
      <c r="I367" s="97"/>
      <c r="J367" s="97"/>
      <c r="K367" s="97"/>
      <c r="L367" s="97"/>
      <c r="M367" s="97"/>
      <c r="N367" s="97"/>
      <c r="O367" s="97"/>
      <c r="P367" s="97"/>
      <c r="Q367" s="97"/>
      <c r="R367" s="97"/>
      <c r="S367" s="97"/>
    </row>
    <row r="369" spans="1:2" x14ac:dyDescent="0.25">
      <c r="A369" t="s">
        <v>3538</v>
      </c>
    </row>
    <row r="370" spans="1:2" x14ac:dyDescent="0.25">
      <c r="A370" t="s">
        <v>3750</v>
      </c>
    </row>
    <row r="372" spans="1:2" x14ac:dyDescent="0.25">
      <c r="B372" t="s">
        <v>3751</v>
      </c>
    </row>
    <row r="373" spans="1:2" x14ac:dyDescent="0.25">
      <c r="B373" t="s">
        <v>3752</v>
      </c>
    </row>
    <row r="387" spans="1:11" x14ac:dyDescent="0.25">
      <c r="A387" s="97" t="s">
        <v>3970</v>
      </c>
      <c r="B387" s="97"/>
      <c r="C387" s="97"/>
      <c r="D387" s="97"/>
      <c r="E387" s="97"/>
      <c r="F387" s="97"/>
      <c r="G387" s="97"/>
      <c r="H387" s="97"/>
      <c r="I387" s="97"/>
      <c r="J387" s="97"/>
      <c r="K387" s="97"/>
    </row>
    <row r="389" spans="1:11" x14ac:dyDescent="0.25">
      <c r="A389" t="s">
        <v>3538</v>
      </c>
    </row>
    <row r="390" spans="1:11" x14ac:dyDescent="0.25">
      <c r="A390" t="s">
        <v>3967</v>
      </c>
    </row>
    <row r="392" spans="1:11" x14ac:dyDescent="0.25">
      <c r="A392" t="s">
        <v>4026</v>
      </c>
      <c r="B392" t="s">
        <v>3968</v>
      </c>
    </row>
    <row r="393" spans="1:11" x14ac:dyDescent="0.25">
      <c r="B393" t="s">
        <v>3969</v>
      </c>
    </row>
    <row r="395" spans="1:11" x14ac:dyDescent="0.25">
      <c r="A395" t="s">
        <v>3677</v>
      </c>
      <c r="B395" t="s">
        <v>3972</v>
      </c>
    </row>
    <row r="396" spans="1:11" x14ac:dyDescent="0.25">
      <c r="B396" t="s">
        <v>3973</v>
      </c>
    </row>
    <row r="398" spans="1:11" x14ac:dyDescent="0.25">
      <c r="A398" s="97" t="s">
        <v>3976</v>
      </c>
      <c r="B398" s="97"/>
      <c r="C398" s="97"/>
      <c r="D398" s="97"/>
      <c r="E398" s="97"/>
      <c r="F398" s="97"/>
      <c r="G398" s="97"/>
      <c r="H398" s="97"/>
      <c r="I398" s="97"/>
      <c r="J398" s="97"/>
      <c r="K398" s="97"/>
    </row>
    <row r="400" spans="1:11" x14ac:dyDescent="0.25">
      <c r="A400" t="s">
        <v>3974</v>
      </c>
    </row>
    <row r="402" spans="1:16" x14ac:dyDescent="0.25">
      <c r="A402" t="s">
        <v>4026</v>
      </c>
      <c r="B402" t="s">
        <v>3975</v>
      </c>
      <c r="K402" s="469" t="s">
        <v>3983</v>
      </c>
      <c r="L402" s="469"/>
      <c r="M402" s="469"/>
      <c r="N402" s="469"/>
      <c r="O402" s="469"/>
      <c r="P402" s="469"/>
    </row>
    <row r="403" spans="1:16" x14ac:dyDescent="0.25">
      <c r="A403" t="s">
        <v>3706</v>
      </c>
      <c r="B403" t="s">
        <v>4025</v>
      </c>
      <c r="K403" s="469"/>
      <c r="L403" s="469"/>
      <c r="M403" s="469"/>
      <c r="N403" s="469"/>
      <c r="O403" s="469"/>
      <c r="P403" s="469"/>
    </row>
    <row r="404" spans="1:16" x14ac:dyDescent="0.25">
      <c r="A404" t="s">
        <v>4022</v>
      </c>
      <c r="B404" t="s">
        <v>4023</v>
      </c>
      <c r="G404" t="s">
        <v>4036</v>
      </c>
      <c r="I404" t="s">
        <v>4037</v>
      </c>
      <c r="K404" s="469"/>
      <c r="L404" s="469"/>
      <c r="M404" s="469"/>
      <c r="N404" s="469"/>
      <c r="O404" s="469"/>
      <c r="P404" s="469"/>
    </row>
    <row r="405" spans="1:16" x14ac:dyDescent="0.25">
      <c r="A405" t="s">
        <v>4024</v>
      </c>
      <c r="B405" t="s">
        <v>3982</v>
      </c>
      <c r="K405" s="469"/>
      <c r="L405" s="469"/>
      <c r="M405" s="469"/>
      <c r="N405" s="469"/>
      <c r="O405" s="469"/>
      <c r="P405" s="469"/>
    </row>
    <row r="406" spans="1:16" x14ac:dyDescent="0.25">
      <c r="B406" t="s">
        <v>3977</v>
      </c>
      <c r="K406" s="469"/>
      <c r="L406" s="469"/>
      <c r="M406" s="469"/>
      <c r="N406" s="469"/>
      <c r="O406" s="469"/>
      <c r="P406" s="469"/>
    </row>
    <row r="407" spans="1:16" x14ac:dyDescent="0.25">
      <c r="K407" s="469"/>
      <c r="L407" s="469"/>
      <c r="M407" s="469"/>
      <c r="N407" s="469"/>
      <c r="O407" s="469"/>
      <c r="P407" s="469"/>
    </row>
    <row r="408" spans="1:16" x14ac:dyDescent="0.25">
      <c r="A408" t="s">
        <v>3978</v>
      </c>
      <c r="B408" t="s">
        <v>3984</v>
      </c>
      <c r="C408" t="s">
        <v>3985</v>
      </c>
      <c r="D408" t="s">
        <v>3986</v>
      </c>
      <c r="E408" t="s">
        <v>3987</v>
      </c>
      <c r="F408" t="s">
        <v>3988</v>
      </c>
      <c r="G408" t="s">
        <v>3989</v>
      </c>
      <c r="H408" t="s">
        <v>3990</v>
      </c>
      <c r="I408" t="s">
        <v>3991</v>
      </c>
      <c r="K408" s="469"/>
      <c r="L408" s="469"/>
      <c r="M408" s="469"/>
      <c r="N408" s="469"/>
      <c r="O408" s="469"/>
      <c r="P408" s="469"/>
    </row>
    <row r="409" spans="1:16" x14ac:dyDescent="0.25">
      <c r="B409" t="s">
        <v>3905</v>
      </c>
      <c r="C409" t="s">
        <v>3992</v>
      </c>
      <c r="D409" t="s">
        <v>3979</v>
      </c>
      <c r="E409" t="s">
        <v>3980</v>
      </c>
      <c r="F409" t="s">
        <v>3981</v>
      </c>
      <c r="G409" t="b">
        <v>1</v>
      </c>
      <c r="H409" t="b">
        <v>1</v>
      </c>
      <c r="I409" t="s">
        <v>3981</v>
      </c>
    </row>
    <row r="410" spans="1:16" x14ac:dyDescent="0.25">
      <c r="B410" t="s">
        <v>3993</v>
      </c>
      <c r="C410" t="s">
        <v>3994</v>
      </c>
      <c r="D410" t="s">
        <v>3995</v>
      </c>
      <c r="E410" t="s">
        <v>3980</v>
      </c>
      <c r="F410" t="s">
        <v>3981</v>
      </c>
      <c r="G410" t="b">
        <v>0</v>
      </c>
      <c r="H410" t="b">
        <v>0</v>
      </c>
      <c r="I410" t="s">
        <v>3981</v>
      </c>
    </row>
    <row r="411" spans="1:16" x14ac:dyDescent="0.25">
      <c r="B411" t="s">
        <v>3996</v>
      </c>
      <c r="C411" t="s">
        <v>3997</v>
      </c>
      <c r="D411" t="s">
        <v>3998</v>
      </c>
      <c r="E411" t="s">
        <v>3999</v>
      </c>
      <c r="F411" t="s">
        <v>3981</v>
      </c>
      <c r="G411" t="b">
        <v>1</v>
      </c>
      <c r="H411" t="b">
        <v>1</v>
      </c>
      <c r="I411" t="s">
        <v>3981</v>
      </c>
    </row>
    <row r="412" spans="1:16" x14ac:dyDescent="0.25">
      <c r="B412" t="s">
        <v>4000</v>
      </c>
      <c r="C412" t="s">
        <v>4001</v>
      </c>
      <c r="D412" t="s">
        <v>4002</v>
      </c>
      <c r="E412" t="s">
        <v>4003</v>
      </c>
      <c r="F412" t="s">
        <v>3981</v>
      </c>
      <c r="G412" t="b">
        <v>1</v>
      </c>
      <c r="H412" t="b">
        <v>1</v>
      </c>
      <c r="I412" t="s">
        <v>3981</v>
      </c>
    </row>
    <row r="413" spans="1:16" x14ac:dyDescent="0.25">
      <c r="B413" t="s">
        <v>4004</v>
      </c>
      <c r="C413" t="s">
        <v>4005</v>
      </c>
      <c r="D413" t="s">
        <v>4006</v>
      </c>
      <c r="E413" t="s">
        <v>3980</v>
      </c>
      <c r="F413" t="s">
        <v>3981</v>
      </c>
      <c r="G413" t="b">
        <v>0</v>
      </c>
      <c r="H413" t="b">
        <v>0</v>
      </c>
      <c r="I413" t="s">
        <v>4007</v>
      </c>
    </row>
    <row r="414" spans="1:16" x14ac:dyDescent="0.25">
      <c r="B414" t="s">
        <v>4008</v>
      </c>
      <c r="C414" t="s">
        <v>4009</v>
      </c>
      <c r="D414" t="s">
        <v>4010</v>
      </c>
      <c r="E414" t="s">
        <v>3980</v>
      </c>
      <c r="F414" t="s">
        <v>4007</v>
      </c>
      <c r="G414" t="b">
        <v>0</v>
      </c>
      <c r="H414" t="b">
        <v>0</v>
      </c>
      <c r="I414" t="s">
        <v>3981</v>
      </c>
    </row>
    <row r="415" spans="1:16" x14ac:dyDescent="0.25">
      <c r="B415" t="s">
        <v>4011</v>
      </c>
      <c r="C415" t="s">
        <v>4012</v>
      </c>
      <c r="D415" t="s">
        <v>4013</v>
      </c>
      <c r="E415" t="s">
        <v>4014</v>
      </c>
      <c r="F415" t="s">
        <v>4007</v>
      </c>
      <c r="G415" t="b">
        <v>0</v>
      </c>
      <c r="H415" t="b">
        <v>0</v>
      </c>
      <c r="I415" t="s">
        <v>4007</v>
      </c>
    </row>
    <row r="416" spans="1:16" x14ac:dyDescent="0.25">
      <c r="B416" t="s">
        <v>4015</v>
      </c>
      <c r="C416" t="s">
        <v>4016</v>
      </c>
      <c r="D416" t="s">
        <v>4017</v>
      </c>
      <c r="E416" t="s">
        <v>3980</v>
      </c>
      <c r="F416" t="s">
        <v>3981</v>
      </c>
      <c r="G416" t="b">
        <v>1</v>
      </c>
      <c r="H416" t="b">
        <v>1</v>
      </c>
      <c r="I416" t="s">
        <v>4007</v>
      </c>
    </row>
    <row r="417" spans="1:9" x14ac:dyDescent="0.25">
      <c r="B417" t="s">
        <v>4018</v>
      </c>
      <c r="C417" t="s">
        <v>4019</v>
      </c>
      <c r="D417" t="s">
        <v>4020</v>
      </c>
      <c r="E417" t="s">
        <v>4021</v>
      </c>
      <c r="F417" t="s">
        <v>4007</v>
      </c>
      <c r="G417" t="b">
        <v>0</v>
      </c>
      <c r="H417" t="b">
        <v>0</v>
      </c>
      <c r="I417" t="s">
        <v>4007</v>
      </c>
    </row>
    <row r="421" spans="1:9" x14ac:dyDescent="0.25">
      <c r="A421" t="s">
        <v>4027</v>
      </c>
    </row>
    <row r="422" spans="1:9" s="97" customFormat="1" x14ac:dyDescent="0.25">
      <c r="A422" s="97" t="s">
        <v>4035</v>
      </c>
    </row>
    <row r="424" spans="1:9" x14ac:dyDescent="0.25">
      <c r="A424" t="s">
        <v>4028</v>
      </c>
    </row>
    <row r="426" spans="1:9" x14ac:dyDescent="0.25">
      <c r="A426" t="s">
        <v>4026</v>
      </c>
      <c r="B426" t="s">
        <v>4029</v>
      </c>
    </row>
    <row r="427" spans="1:9" x14ac:dyDescent="0.25">
      <c r="A427" t="s">
        <v>3706</v>
      </c>
      <c r="B427" t="s">
        <v>4032</v>
      </c>
    </row>
    <row r="430" spans="1:9" x14ac:dyDescent="0.25">
      <c r="A430" t="s">
        <v>4031</v>
      </c>
      <c r="B430" t="s">
        <v>4030</v>
      </c>
    </row>
    <row r="433" spans="2:2" x14ac:dyDescent="0.25">
      <c r="B433" t="s">
        <v>4034</v>
      </c>
    </row>
    <row r="434" spans="2:2" x14ac:dyDescent="0.25">
      <c r="B434" t="s">
        <v>4033</v>
      </c>
    </row>
  </sheetData>
  <mergeCells count="8">
    <mergeCell ref="K402:P408"/>
    <mergeCell ref="A276:A277"/>
    <mergeCell ref="A273:A274"/>
    <mergeCell ref="A103:A104"/>
    <mergeCell ref="A115:A116"/>
    <mergeCell ref="A128:A129"/>
    <mergeCell ref="A221:A222"/>
    <mergeCell ref="A223:A224"/>
  </mergeCells>
  <pageMargins left="0.7" right="0.7" top="0.75" bottom="0.75" header="0.3" footer="0.3"/>
  <pageSetup orientation="portrait" horizontalDpi="300" verticalDpi="300" r:id="rId1"/>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38"/>
  <dimension ref="A1:M55"/>
  <sheetViews>
    <sheetView topLeftCell="A64" workbookViewId="0">
      <selection activeCell="G27" sqref="G27"/>
    </sheetView>
  </sheetViews>
  <sheetFormatPr defaultRowHeight="15" x14ac:dyDescent="0.25"/>
  <cols>
    <col min="3" max="3" width="19" customWidth="1"/>
  </cols>
  <sheetData>
    <row r="1" spans="3:13" x14ac:dyDescent="0.25">
      <c r="C1" t="s">
        <v>4042</v>
      </c>
    </row>
    <row r="2" spans="3:13" x14ac:dyDescent="0.25">
      <c r="C2" t="s">
        <v>4105</v>
      </c>
    </row>
    <row r="3" spans="3:13" x14ac:dyDescent="0.25">
      <c r="C3" t="s">
        <v>4106</v>
      </c>
    </row>
    <row r="5" spans="3:13" x14ac:dyDescent="0.25">
      <c r="C5" t="s">
        <v>4107</v>
      </c>
    </row>
    <row r="6" spans="3:13" x14ac:dyDescent="0.25">
      <c r="C6" t="s">
        <v>4108</v>
      </c>
    </row>
    <row r="7" spans="3:13" x14ac:dyDescent="0.25">
      <c r="C7" t="s">
        <v>4109</v>
      </c>
    </row>
    <row r="8" spans="3:13" x14ac:dyDescent="0.25">
      <c r="C8" t="s">
        <v>4110</v>
      </c>
    </row>
    <row r="9" spans="3:13" x14ac:dyDescent="0.25">
      <c r="C9" t="s">
        <v>4111</v>
      </c>
    </row>
    <row r="10" spans="3:13" x14ac:dyDescent="0.25">
      <c r="M10" s="329"/>
    </row>
    <row r="11" spans="3:13" x14ac:dyDescent="0.25">
      <c r="C11" s="329" t="s">
        <v>3450</v>
      </c>
      <c r="D11" s="82" t="s">
        <v>4102</v>
      </c>
    </row>
    <row r="12" spans="3:13" x14ac:dyDescent="0.25">
      <c r="C12" s="329" t="s">
        <v>3451</v>
      </c>
      <c r="D12" s="82" t="s">
        <v>4102</v>
      </c>
    </row>
    <row r="13" spans="3:13" x14ac:dyDescent="0.25">
      <c r="C13" s="329" t="s">
        <v>4066</v>
      </c>
      <c r="D13" t="s">
        <v>1056</v>
      </c>
    </row>
    <row r="15" spans="3:13" x14ac:dyDescent="0.25">
      <c r="C15" t="s">
        <v>4112</v>
      </c>
    </row>
    <row r="16" spans="3:13" x14ac:dyDescent="0.25">
      <c r="C16" t="s">
        <v>4113</v>
      </c>
    </row>
    <row r="17" spans="1:13" x14ac:dyDescent="0.25">
      <c r="C17" t="s">
        <v>4114</v>
      </c>
    </row>
    <row r="19" spans="1:13" x14ac:dyDescent="0.25">
      <c r="C19" s="3" t="s">
        <v>4065</v>
      </c>
      <c r="D19" s="3"/>
      <c r="E19" s="3"/>
      <c r="F19" s="3"/>
      <c r="G19" s="3"/>
      <c r="H19" s="3"/>
      <c r="I19" s="3"/>
      <c r="J19" s="3"/>
      <c r="K19" s="3"/>
      <c r="L19" s="3"/>
      <c r="M19" s="3"/>
    </row>
    <row r="20" spans="1:13" x14ac:dyDescent="0.25">
      <c r="B20" s="19"/>
      <c r="C20" s="97" t="s">
        <v>4115</v>
      </c>
      <c r="D20" s="97"/>
      <c r="E20" s="97"/>
      <c r="F20" s="97"/>
      <c r="G20" s="97"/>
      <c r="H20" s="97"/>
      <c r="I20" s="97"/>
    </row>
    <row r="21" spans="1:13" x14ac:dyDescent="0.25">
      <c r="B21" s="19"/>
      <c r="I21" s="97"/>
    </row>
    <row r="22" spans="1:13" x14ac:dyDescent="0.25">
      <c r="A22" t="s">
        <v>4136</v>
      </c>
      <c r="B22" s="19"/>
      <c r="C22" t="s">
        <v>4116</v>
      </c>
      <c r="I22" s="97"/>
    </row>
    <row r="23" spans="1:13" x14ac:dyDescent="0.25">
      <c r="B23" s="19"/>
      <c r="I23" s="97"/>
    </row>
    <row r="24" spans="1:13" x14ac:dyDescent="0.25">
      <c r="B24" s="19"/>
      <c r="I24" s="97"/>
    </row>
    <row r="25" spans="1:13" x14ac:dyDescent="0.25">
      <c r="B25" s="19"/>
      <c r="I25" s="97"/>
    </row>
    <row r="26" spans="1:13" x14ac:dyDescent="0.25">
      <c r="B26" s="19"/>
      <c r="C26" t="s">
        <v>4117</v>
      </c>
      <c r="I26" s="97"/>
      <c r="J26" t="s">
        <v>4137</v>
      </c>
    </row>
    <row r="27" spans="1:13" x14ac:dyDescent="0.25">
      <c r="B27" s="19"/>
      <c r="I27" s="97"/>
    </row>
    <row r="28" spans="1:13" x14ac:dyDescent="0.25">
      <c r="B28" s="19"/>
      <c r="I28" s="97"/>
    </row>
    <row r="29" spans="1:13" x14ac:dyDescent="0.25">
      <c r="B29" s="19"/>
      <c r="C29" s="3" t="s">
        <v>4118</v>
      </c>
      <c r="D29" s="3"/>
      <c r="E29" s="3"/>
      <c r="F29" s="3"/>
      <c r="G29" s="3"/>
      <c r="H29" s="3"/>
      <c r="I29" s="97"/>
      <c r="J29" s="3"/>
      <c r="K29" s="3"/>
      <c r="L29" s="3"/>
      <c r="M29" s="3"/>
    </row>
    <row r="30" spans="1:13" x14ac:dyDescent="0.25">
      <c r="B30" s="19"/>
      <c r="I30" s="97"/>
    </row>
    <row r="31" spans="1:13" x14ac:dyDescent="0.25">
      <c r="B31" s="19"/>
      <c r="I31" s="97"/>
    </row>
    <row r="32" spans="1:13" x14ac:dyDescent="0.25">
      <c r="B32" s="19"/>
      <c r="C32" s="97" t="s">
        <v>4119</v>
      </c>
      <c r="D32" s="97"/>
      <c r="E32" s="97"/>
      <c r="F32" s="97"/>
      <c r="G32" s="97"/>
      <c r="H32" s="97"/>
      <c r="I32" s="97"/>
    </row>
    <row r="33" spans="2:11" x14ac:dyDescent="0.25">
      <c r="B33" s="19"/>
    </row>
    <row r="34" spans="2:11" x14ac:dyDescent="0.25">
      <c r="B34" s="19"/>
      <c r="C34" t="s">
        <v>4120</v>
      </c>
    </row>
    <row r="35" spans="2:11" x14ac:dyDescent="0.25">
      <c r="B35" s="19"/>
    </row>
    <row r="36" spans="2:11" x14ac:dyDescent="0.25">
      <c r="B36" s="19"/>
      <c r="C36" s="19" t="s">
        <v>4138</v>
      </c>
      <c r="G36" t="s">
        <v>4139</v>
      </c>
    </row>
    <row r="38" spans="2:11" x14ac:dyDescent="0.25">
      <c r="C38" t="s">
        <v>4121</v>
      </c>
    </row>
    <row r="40" spans="2:11" x14ac:dyDescent="0.25">
      <c r="C40" s="329" t="s">
        <v>4057</v>
      </c>
      <c r="D40" t="s">
        <v>4058</v>
      </c>
    </row>
    <row r="41" spans="2:11" x14ac:dyDescent="0.25">
      <c r="C41" s="333" t="s">
        <v>2353</v>
      </c>
      <c r="D41" t="s">
        <v>4059</v>
      </c>
    </row>
    <row r="42" spans="2:11" x14ac:dyDescent="0.25">
      <c r="C42" s="334" t="s">
        <v>4122</v>
      </c>
      <c r="D42" s="3" t="s">
        <v>4061</v>
      </c>
      <c r="E42" s="3"/>
      <c r="F42" s="3"/>
      <c r="G42" s="3"/>
      <c r="H42" s="3"/>
      <c r="I42" s="3"/>
      <c r="J42" s="3"/>
    </row>
    <row r="43" spans="2:11" x14ac:dyDescent="0.25">
      <c r="C43" s="329" t="s">
        <v>1056</v>
      </c>
      <c r="D43" t="s">
        <v>4123</v>
      </c>
      <c r="J43" s="3"/>
    </row>
    <row r="44" spans="2:11" x14ac:dyDescent="0.25">
      <c r="C44" s="333" t="s">
        <v>2241</v>
      </c>
      <c r="D44" t="s">
        <v>4124</v>
      </c>
      <c r="J44" s="3"/>
      <c r="K44" t="s">
        <v>4132</v>
      </c>
    </row>
    <row r="45" spans="2:11" x14ac:dyDescent="0.25">
      <c r="J45" s="3"/>
    </row>
    <row r="46" spans="2:11" x14ac:dyDescent="0.25">
      <c r="D46" t="s">
        <v>4091</v>
      </c>
      <c r="J46" s="3"/>
    </row>
    <row r="47" spans="2:11" x14ac:dyDescent="0.25">
      <c r="C47" t="s">
        <v>58</v>
      </c>
      <c r="D47" t="s">
        <v>4125</v>
      </c>
      <c r="J47" s="3"/>
    </row>
    <row r="48" spans="2:11" x14ac:dyDescent="0.25">
      <c r="C48" t="s">
        <v>4127</v>
      </c>
      <c r="D48" s="3" t="s">
        <v>4128</v>
      </c>
      <c r="E48" s="3"/>
      <c r="F48" s="3"/>
      <c r="G48" s="3"/>
      <c r="H48" s="3"/>
      <c r="I48" s="3"/>
      <c r="J48" s="3"/>
    </row>
    <row r="52" spans="3:4" x14ac:dyDescent="0.25">
      <c r="C52" t="s">
        <v>4066</v>
      </c>
      <c r="D52" t="s">
        <v>4129</v>
      </c>
    </row>
    <row r="53" spans="3:4" x14ac:dyDescent="0.25">
      <c r="C53" t="s">
        <v>58</v>
      </c>
      <c r="D53" t="s">
        <v>4126</v>
      </c>
    </row>
    <row r="54" spans="3:4" x14ac:dyDescent="0.25">
      <c r="C54" t="s">
        <v>4130</v>
      </c>
      <c r="D54" t="s">
        <v>4131</v>
      </c>
    </row>
    <row r="55" spans="3:4" x14ac:dyDescent="0.25">
      <c r="C55" t="s">
        <v>3706</v>
      </c>
      <c r="D55" t="s">
        <v>4126</v>
      </c>
    </row>
  </sheetData>
  <pageMargins left="0.7" right="0.7" top="0.75" bottom="0.75" header="0.3" footer="0.3"/>
  <pageSetup orientation="portrait" horizontalDpi="300" verticalDpi="300" r:id="rId1"/>
  <drawing r:id="rId2"/>
  <legacyDrawing r:id="rId3"/>
  <oleObjects>
    <mc:AlternateContent xmlns:mc="http://schemas.openxmlformats.org/markup-compatibility/2006">
      <mc:Choice Requires="x14">
        <oleObject progId="Packager Shell Object" shapeId="39938" r:id="rId4">
          <objectPr defaultSize="0" autoPict="0" r:id="rId5">
            <anchor moveWithCells="1">
              <from>
                <xdr:col>12</xdr:col>
                <xdr:colOff>57150</xdr:colOff>
                <xdr:row>5</xdr:row>
                <xdr:rowOff>28575</xdr:rowOff>
              </from>
              <to>
                <xdr:col>17</xdr:col>
                <xdr:colOff>209550</xdr:colOff>
                <xdr:row>13</xdr:row>
                <xdr:rowOff>180975</xdr:rowOff>
              </to>
            </anchor>
          </objectPr>
        </oleObject>
      </mc:Choice>
      <mc:Fallback>
        <oleObject progId="Packager Shell Object" shapeId="39938" r:id="rId4"/>
      </mc:Fallback>
    </mc:AlternateContent>
  </oleObjects>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9"/>
  <dimension ref="A2:O73"/>
  <sheetViews>
    <sheetView workbookViewId="0">
      <selection activeCell="H32" sqref="H32"/>
    </sheetView>
  </sheetViews>
  <sheetFormatPr defaultRowHeight="15" x14ac:dyDescent="0.25"/>
  <cols>
    <col min="3" max="3" width="18.140625" style="329" customWidth="1"/>
    <col min="4" max="4" width="14.28515625" customWidth="1"/>
    <col min="5" max="5" width="14.7109375" customWidth="1"/>
    <col min="6" max="6" width="15.7109375" customWidth="1"/>
    <col min="7" max="7" width="15.140625" customWidth="1"/>
    <col min="8" max="8" width="16.140625" customWidth="1"/>
  </cols>
  <sheetData>
    <row r="2" spans="3:15" x14ac:dyDescent="0.25">
      <c r="C2" s="329" t="s">
        <v>4038</v>
      </c>
    </row>
    <row r="4" spans="3:15" x14ac:dyDescent="0.25">
      <c r="C4" s="329" t="s">
        <v>4039</v>
      </c>
    </row>
    <row r="5" spans="3:15" x14ac:dyDescent="0.25">
      <c r="C5" s="329" t="s">
        <v>4040</v>
      </c>
    </row>
    <row r="6" spans="3:15" x14ac:dyDescent="0.25">
      <c r="C6" s="329" t="s">
        <v>4041</v>
      </c>
    </row>
    <row r="8" spans="3:15" x14ac:dyDescent="0.25">
      <c r="C8" s="330" t="s">
        <v>4101</v>
      </c>
      <c r="D8" s="97"/>
      <c r="E8" s="97"/>
      <c r="F8" s="97"/>
      <c r="G8" s="97"/>
      <c r="H8" s="97"/>
      <c r="I8" s="97"/>
      <c r="J8" s="97"/>
      <c r="K8" s="97"/>
      <c r="L8" s="97"/>
      <c r="M8" s="97"/>
      <c r="N8" s="97"/>
      <c r="O8" t="s">
        <v>4103</v>
      </c>
    </row>
    <row r="10" spans="3:15" x14ac:dyDescent="0.25">
      <c r="C10" s="329" t="s">
        <v>4042</v>
      </c>
    </row>
    <row r="11" spans="3:15" x14ac:dyDescent="0.25">
      <c r="C11" s="329" t="s">
        <v>4043</v>
      </c>
    </row>
    <row r="13" spans="3:15" x14ac:dyDescent="0.25">
      <c r="C13" s="329" t="s">
        <v>3450</v>
      </c>
      <c r="D13" s="82" t="s">
        <v>4102</v>
      </c>
    </row>
    <row r="14" spans="3:15" x14ac:dyDescent="0.25">
      <c r="C14" s="329" t="s">
        <v>3451</v>
      </c>
      <c r="D14" s="82" t="s">
        <v>4102</v>
      </c>
    </row>
    <row r="16" spans="3:15" x14ac:dyDescent="0.25">
      <c r="C16" s="329" t="s">
        <v>4066</v>
      </c>
      <c r="D16" t="s">
        <v>1056</v>
      </c>
    </row>
    <row r="18" spans="3:4" x14ac:dyDescent="0.25">
      <c r="C18" s="329" t="s">
        <v>4140</v>
      </c>
    </row>
    <row r="21" spans="3:4" x14ac:dyDescent="0.25">
      <c r="C21" s="329" t="s">
        <v>4044</v>
      </c>
      <c r="D21" t="s">
        <v>4045</v>
      </c>
    </row>
    <row r="22" spans="3:4" x14ac:dyDescent="0.25">
      <c r="C22" s="329" t="s">
        <v>4046</v>
      </c>
      <c r="D22" t="s">
        <v>4047</v>
      </c>
    </row>
    <row r="23" spans="3:4" x14ac:dyDescent="0.25">
      <c r="C23" s="329" t="s">
        <v>4048</v>
      </c>
      <c r="D23" t="s">
        <v>4049</v>
      </c>
    </row>
    <row r="24" spans="3:4" x14ac:dyDescent="0.25">
      <c r="C24" s="329" t="s">
        <v>4050</v>
      </c>
      <c r="D24" t="s">
        <v>4051</v>
      </c>
    </row>
    <row r="25" spans="3:4" x14ac:dyDescent="0.25">
      <c r="C25" s="329" t="s">
        <v>4052</v>
      </c>
      <c r="D25" t="s">
        <v>3235</v>
      </c>
    </row>
    <row r="26" spans="3:4" x14ac:dyDescent="0.25">
      <c r="C26" s="329" t="s">
        <v>4053</v>
      </c>
      <c r="D26" t="s">
        <v>4054</v>
      </c>
    </row>
    <row r="27" spans="3:4" x14ac:dyDescent="0.25">
      <c r="C27" s="329" t="s">
        <v>4055</v>
      </c>
      <c r="D27" t="s">
        <v>4056</v>
      </c>
    </row>
    <row r="31" spans="3:4" x14ac:dyDescent="0.25">
      <c r="C31" s="329" t="s">
        <v>4141</v>
      </c>
    </row>
    <row r="32" spans="3:4" x14ac:dyDescent="0.25">
      <c r="C32" s="329" t="s">
        <v>365</v>
      </c>
    </row>
    <row r="33" spans="1:14" x14ac:dyDescent="0.25">
      <c r="C33" s="329" t="s">
        <v>4057</v>
      </c>
      <c r="D33" t="s">
        <v>4058</v>
      </c>
    </row>
    <row r="34" spans="1:14" x14ac:dyDescent="0.25">
      <c r="C34" s="333" t="s">
        <v>2213</v>
      </c>
      <c r="D34" t="s">
        <v>4059</v>
      </c>
    </row>
    <row r="35" spans="1:14" x14ac:dyDescent="0.25">
      <c r="C35" s="330" t="s">
        <v>4060</v>
      </c>
      <c r="D35" s="97" t="s">
        <v>4061</v>
      </c>
      <c r="E35" s="97"/>
      <c r="F35" s="97"/>
      <c r="G35" s="97"/>
      <c r="H35" s="97"/>
      <c r="I35" s="97"/>
      <c r="J35" s="97"/>
      <c r="K35" s="97"/>
      <c r="L35" s="97"/>
      <c r="M35" s="97"/>
    </row>
    <row r="36" spans="1:14" x14ac:dyDescent="0.25">
      <c r="C36" s="329" t="s">
        <v>4062</v>
      </c>
      <c r="D36" t="s">
        <v>4063</v>
      </c>
      <c r="M36" s="97"/>
    </row>
    <row r="37" spans="1:14" x14ac:dyDescent="0.25">
      <c r="C37" s="333" t="s">
        <v>4104</v>
      </c>
      <c r="D37" t="s">
        <v>4064</v>
      </c>
      <c r="M37" s="97"/>
    </row>
    <row r="38" spans="1:14" x14ac:dyDescent="0.25">
      <c r="M38" s="97"/>
    </row>
    <row r="39" spans="1:14" x14ac:dyDescent="0.25">
      <c r="M39" s="97"/>
      <c r="N39" t="s">
        <v>4133</v>
      </c>
    </row>
    <row r="40" spans="1:14" x14ac:dyDescent="0.25">
      <c r="C40" s="334" t="s">
        <v>4065</v>
      </c>
      <c r="D40" s="3"/>
      <c r="E40" s="3"/>
      <c r="F40" s="3"/>
      <c r="G40" s="3"/>
      <c r="H40" s="3"/>
      <c r="I40" s="3"/>
      <c r="J40" s="3"/>
      <c r="M40" s="97"/>
    </row>
    <row r="41" spans="1:14" x14ac:dyDescent="0.25">
      <c r="M41" s="97"/>
    </row>
    <row r="42" spans="1:14" x14ac:dyDescent="0.25">
      <c r="C42" s="329" t="s">
        <v>4066</v>
      </c>
      <c r="D42" t="s">
        <v>4067</v>
      </c>
      <c r="M42" s="97"/>
    </row>
    <row r="43" spans="1:14" x14ac:dyDescent="0.25">
      <c r="B43" s="2"/>
      <c r="C43" s="335" t="s">
        <v>4068</v>
      </c>
      <c r="D43" s="97" t="s">
        <v>4069</v>
      </c>
      <c r="E43" s="97"/>
      <c r="F43" s="97"/>
      <c r="G43" s="97"/>
      <c r="H43" s="97"/>
      <c r="I43" s="97"/>
      <c r="J43" s="97"/>
      <c r="K43" s="97"/>
      <c r="L43" s="97"/>
      <c r="M43" s="97"/>
    </row>
    <row r="44" spans="1:14" x14ac:dyDescent="0.25">
      <c r="B44" s="2"/>
      <c r="M44" s="97"/>
    </row>
    <row r="45" spans="1:14" x14ac:dyDescent="0.25">
      <c r="B45" s="2"/>
      <c r="C45" s="334" t="s">
        <v>4070</v>
      </c>
      <c r="D45" s="3"/>
      <c r="E45" s="3"/>
      <c r="F45" s="3"/>
      <c r="G45" s="3"/>
      <c r="H45" s="3"/>
      <c r="I45" s="3"/>
      <c r="J45" s="3"/>
      <c r="M45" s="97"/>
    </row>
    <row r="46" spans="1:14" x14ac:dyDescent="0.25">
      <c r="A46" t="s">
        <v>4134</v>
      </c>
      <c r="B46" s="2"/>
      <c r="M46" s="97"/>
    </row>
    <row r="47" spans="1:14" x14ac:dyDescent="0.25">
      <c r="B47" s="2"/>
      <c r="C47" s="329" t="s">
        <v>4099</v>
      </c>
      <c r="D47" s="187" t="s">
        <v>4100</v>
      </c>
      <c r="E47" s="187" t="s">
        <v>4071</v>
      </c>
      <c r="F47" s="187" t="s">
        <v>4072</v>
      </c>
      <c r="G47" s="187" t="s">
        <v>4073</v>
      </c>
      <c r="H47" s="187" t="s">
        <v>4074</v>
      </c>
      <c r="I47" s="187" t="s">
        <v>4075</v>
      </c>
      <c r="J47" s="187" t="s">
        <v>4076</v>
      </c>
      <c r="M47" s="97"/>
    </row>
    <row r="48" spans="1:14" x14ac:dyDescent="0.25">
      <c r="B48" s="2"/>
      <c r="C48" s="335" t="s">
        <v>3905</v>
      </c>
      <c r="D48" s="97" t="s">
        <v>4077</v>
      </c>
      <c r="E48" s="97" t="s">
        <v>3979</v>
      </c>
      <c r="F48" s="97" t="s">
        <v>3980</v>
      </c>
      <c r="G48" s="97" t="s">
        <v>3981</v>
      </c>
      <c r="H48" s="97" t="b">
        <v>1</v>
      </c>
      <c r="I48" s="97" t="b">
        <v>1</v>
      </c>
      <c r="J48" s="97" t="s">
        <v>3981</v>
      </c>
      <c r="K48" s="97"/>
      <c r="L48" s="97"/>
      <c r="M48" s="97"/>
    </row>
    <row r="49" spans="3:13" x14ac:dyDescent="0.25">
      <c r="C49" s="329" t="s">
        <v>3993</v>
      </c>
      <c r="D49" t="s">
        <v>4078</v>
      </c>
      <c r="E49" t="s">
        <v>3995</v>
      </c>
      <c r="F49" t="s">
        <v>3980</v>
      </c>
      <c r="G49" t="s">
        <v>3981</v>
      </c>
      <c r="H49" t="b">
        <v>0</v>
      </c>
      <c r="I49" t="b">
        <v>0</v>
      </c>
      <c r="J49" t="s">
        <v>3981</v>
      </c>
      <c r="M49" s="97"/>
    </row>
    <row r="50" spans="3:13" x14ac:dyDescent="0.25">
      <c r="C50" s="329" t="s">
        <v>3996</v>
      </c>
      <c r="D50" t="s">
        <v>4079</v>
      </c>
      <c r="E50" t="s">
        <v>3998</v>
      </c>
      <c r="F50" t="s">
        <v>3999</v>
      </c>
      <c r="G50" t="s">
        <v>3981</v>
      </c>
      <c r="H50" t="b">
        <v>1</v>
      </c>
      <c r="I50" t="b">
        <v>1</v>
      </c>
      <c r="J50" t="s">
        <v>3981</v>
      </c>
      <c r="M50" s="97"/>
    </row>
    <row r="51" spans="3:13" x14ac:dyDescent="0.25">
      <c r="C51" s="329" t="s">
        <v>4000</v>
      </c>
      <c r="D51" t="s">
        <v>4080</v>
      </c>
      <c r="E51" t="s">
        <v>4002</v>
      </c>
      <c r="F51" t="s">
        <v>4003</v>
      </c>
      <c r="G51" t="s">
        <v>3981</v>
      </c>
      <c r="H51" t="b">
        <v>1</v>
      </c>
      <c r="I51" t="b">
        <v>1</v>
      </c>
      <c r="J51" t="s">
        <v>3981</v>
      </c>
      <c r="M51" s="97"/>
    </row>
    <row r="52" spans="3:13" x14ac:dyDescent="0.25">
      <c r="C52" s="329" t="s">
        <v>4004</v>
      </c>
      <c r="D52" t="s">
        <v>4081</v>
      </c>
      <c r="E52" t="s">
        <v>4006</v>
      </c>
      <c r="F52" t="s">
        <v>3980</v>
      </c>
      <c r="G52" t="s">
        <v>3981</v>
      </c>
      <c r="H52" t="b">
        <v>0</v>
      </c>
      <c r="I52" t="b">
        <v>0</v>
      </c>
      <c r="J52" t="s">
        <v>4007</v>
      </c>
      <c r="M52" s="97"/>
    </row>
    <row r="53" spans="3:13" x14ac:dyDescent="0.25">
      <c r="C53" s="329" t="s">
        <v>4008</v>
      </c>
      <c r="D53" t="s">
        <v>4082</v>
      </c>
      <c r="E53" t="s">
        <v>4010</v>
      </c>
      <c r="F53" t="s">
        <v>3980</v>
      </c>
      <c r="G53" t="s">
        <v>4007</v>
      </c>
      <c r="H53" t="b">
        <v>0</v>
      </c>
      <c r="I53" t="b">
        <v>0</v>
      </c>
      <c r="J53" t="s">
        <v>3981</v>
      </c>
      <c r="M53" s="97"/>
    </row>
    <row r="54" spans="3:13" x14ac:dyDescent="0.25">
      <c r="C54" s="329" t="s">
        <v>4011</v>
      </c>
      <c r="D54" t="s">
        <v>4083</v>
      </c>
      <c r="E54" t="s">
        <v>4013</v>
      </c>
      <c r="F54" t="s">
        <v>4014</v>
      </c>
      <c r="G54" t="s">
        <v>4007</v>
      </c>
      <c r="H54" t="b">
        <v>0</v>
      </c>
      <c r="I54" t="b">
        <v>0</v>
      </c>
      <c r="J54" t="s">
        <v>4007</v>
      </c>
      <c r="M54" s="97"/>
    </row>
    <row r="55" spans="3:13" x14ac:dyDescent="0.25">
      <c r="C55" s="329" t="s">
        <v>4015</v>
      </c>
      <c r="D55" t="s">
        <v>4084</v>
      </c>
      <c r="E55" t="s">
        <v>4017</v>
      </c>
      <c r="F55" t="s">
        <v>3980</v>
      </c>
      <c r="G55" t="s">
        <v>3981</v>
      </c>
      <c r="H55" t="b">
        <v>1</v>
      </c>
      <c r="I55" t="b">
        <v>1</v>
      </c>
      <c r="J55" t="s">
        <v>4007</v>
      </c>
      <c r="M55" s="97"/>
    </row>
    <row r="56" spans="3:13" x14ac:dyDescent="0.25">
      <c r="C56" s="329" t="s">
        <v>4018</v>
      </c>
      <c r="D56" t="s">
        <v>4085</v>
      </c>
      <c r="E56" t="s">
        <v>4020</v>
      </c>
      <c r="F56" t="s">
        <v>4021</v>
      </c>
      <c r="G56" t="s">
        <v>4007</v>
      </c>
      <c r="H56" t="b">
        <v>0</v>
      </c>
      <c r="I56" t="b">
        <v>0</v>
      </c>
      <c r="J56" t="s">
        <v>4007</v>
      </c>
      <c r="M56" s="97"/>
    </row>
    <row r="57" spans="3:13" x14ac:dyDescent="0.25">
      <c r="M57" s="97"/>
    </row>
    <row r="58" spans="3:13" x14ac:dyDescent="0.25">
      <c r="M58" s="97"/>
    </row>
    <row r="59" spans="3:13" x14ac:dyDescent="0.25">
      <c r="C59" s="334" t="s">
        <v>4086</v>
      </c>
      <c r="D59" s="3"/>
      <c r="E59" s="3"/>
      <c r="F59" s="3"/>
      <c r="G59" s="3"/>
      <c r="H59" s="3"/>
      <c r="I59" s="3"/>
      <c r="J59" s="3"/>
      <c r="M59" s="97"/>
    </row>
    <row r="60" spans="3:13" x14ac:dyDescent="0.25">
      <c r="M60" s="97"/>
    </row>
    <row r="61" spans="3:13" x14ac:dyDescent="0.25">
      <c r="C61" s="329" t="s">
        <v>4066</v>
      </c>
      <c r="D61" t="s">
        <v>4087</v>
      </c>
      <c r="M61" s="97"/>
    </row>
    <row r="62" spans="3:13" x14ac:dyDescent="0.25">
      <c r="C62" s="329" t="s">
        <v>4088</v>
      </c>
      <c r="D62" t="s">
        <v>4089</v>
      </c>
      <c r="M62" s="97"/>
    </row>
    <row r="63" spans="3:13" x14ac:dyDescent="0.25">
      <c r="C63" s="329" t="s">
        <v>4090</v>
      </c>
      <c r="D63" t="s">
        <v>4087</v>
      </c>
      <c r="M63" s="97"/>
    </row>
    <row r="64" spans="3:13" x14ac:dyDescent="0.25">
      <c r="M64" s="97"/>
    </row>
    <row r="65" spans="3:13" x14ac:dyDescent="0.25">
      <c r="M65" s="97"/>
    </row>
    <row r="66" spans="3:13" x14ac:dyDescent="0.25">
      <c r="M66" s="97"/>
    </row>
    <row r="67" spans="3:13" x14ac:dyDescent="0.25">
      <c r="C67" s="329" t="s">
        <v>4092</v>
      </c>
      <c r="D67" t="s">
        <v>4093</v>
      </c>
      <c r="M67" s="97"/>
    </row>
    <row r="68" spans="3:13" x14ac:dyDescent="0.25">
      <c r="C68" s="329" t="s">
        <v>2552</v>
      </c>
      <c r="D68" s="97" t="s">
        <v>4094</v>
      </c>
      <c r="E68" s="97"/>
      <c r="F68" s="97"/>
      <c r="G68" s="97"/>
      <c r="H68" s="97"/>
      <c r="I68" s="97"/>
      <c r="J68" s="97"/>
      <c r="K68" s="97"/>
      <c r="L68" s="97"/>
      <c r="M68" s="97"/>
    </row>
    <row r="71" spans="3:13" x14ac:dyDescent="0.25">
      <c r="D71" t="s">
        <v>4095</v>
      </c>
    </row>
    <row r="72" spans="3:13" x14ac:dyDescent="0.25">
      <c r="C72" s="329" t="s">
        <v>4096</v>
      </c>
      <c r="D72" t="s">
        <v>4097</v>
      </c>
    </row>
    <row r="73" spans="3:13" x14ac:dyDescent="0.25">
      <c r="C73" s="329" t="s">
        <v>4068</v>
      </c>
      <c r="D73"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B1:Z60"/>
  <sheetViews>
    <sheetView topLeftCell="D4" zoomScale="60" zoomScaleNormal="60" workbookViewId="0">
      <selection activeCell="M19" sqref="M19"/>
    </sheetView>
  </sheetViews>
  <sheetFormatPr defaultRowHeight="15" x14ac:dyDescent="0.25"/>
  <cols>
    <col min="2" max="2" width="10.85546875" customWidth="1"/>
    <col min="3" max="3" width="17.28515625" customWidth="1"/>
    <col min="4" max="4" width="29.28515625" customWidth="1"/>
    <col min="5" max="5" width="10.28515625" customWidth="1"/>
    <col min="6" max="7" width="17" customWidth="1"/>
    <col min="8" max="8" width="17.28515625" customWidth="1"/>
    <col min="9" max="9" width="12.7109375" customWidth="1"/>
    <col min="10" max="10" width="13.28515625" customWidth="1"/>
    <col min="11" max="11" width="11" customWidth="1"/>
    <col min="12" max="12" width="13.42578125" customWidth="1"/>
    <col min="13" max="13" width="13.7109375" customWidth="1"/>
    <col min="14" max="14" width="9.140625" customWidth="1"/>
    <col min="15" max="15" width="11" customWidth="1"/>
    <col min="16" max="16" width="9.7109375" customWidth="1"/>
    <col min="17" max="17" width="57.140625" customWidth="1"/>
    <col min="18" max="18" width="58.7109375" customWidth="1"/>
    <col min="19" max="19" width="10.5703125" customWidth="1"/>
    <col min="20" max="20" width="12.7109375" customWidth="1"/>
    <col min="25" max="25" width="13.7109375" customWidth="1"/>
  </cols>
  <sheetData>
    <row r="1" spans="2:18" x14ac:dyDescent="0.25">
      <c r="I1" s="438" t="s">
        <v>161</v>
      </c>
      <c r="J1" s="438"/>
      <c r="K1" s="438"/>
      <c r="L1" s="438"/>
      <c r="M1" s="438"/>
      <c r="N1" s="438"/>
      <c r="O1" s="438"/>
      <c r="P1" s="438"/>
    </row>
    <row r="2" spans="2:18" x14ac:dyDescent="0.25">
      <c r="E2" s="4" t="s">
        <v>157</v>
      </c>
      <c r="F2" s="4" t="s">
        <v>158</v>
      </c>
      <c r="G2" s="4" t="s">
        <v>159</v>
      </c>
      <c r="H2" s="4" t="s">
        <v>160</v>
      </c>
      <c r="I2" s="4" t="s">
        <v>162</v>
      </c>
      <c r="J2" s="4" t="s">
        <v>163</v>
      </c>
      <c r="K2" s="4" t="s">
        <v>164</v>
      </c>
      <c r="L2" s="4" t="s">
        <v>165</v>
      </c>
      <c r="M2" s="4" t="s">
        <v>166</v>
      </c>
      <c r="N2" s="4" t="s">
        <v>167</v>
      </c>
      <c r="O2" s="4" t="s">
        <v>168</v>
      </c>
      <c r="P2" s="4" t="s">
        <v>169</v>
      </c>
      <c r="Q2" s="4" t="s">
        <v>170</v>
      </c>
      <c r="R2" s="14" t="s">
        <v>58</v>
      </c>
    </row>
    <row r="4" spans="2:18" x14ac:dyDescent="0.25">
      <c r="B4" s="1" t="s">
        <v>0</v>
      </c>
    </row>
    <row r="5" spans="2:18" x14ac:dyDescent="0.25">
      <c r="C5" s="3" t="s">
        <v>1</v>
      </c>
      <c r="E5" s="63" t="s">
        <v>186</v>
      </c>
      <c r="F5" s="56" t="s">
        <v>54</v>
      </c>
      <c r="G5" s="56"/>
      <c r="H5" s="56"/>
      <c r="I5" s="56" t="s">
        <v>267</v>
      </c>
      <c r="J5" s="56" t="s">
        <v>179</v>
      </c>
      <c r="K5" s="56"/>
      <c r="L5" s="56" t="s">
        <v>177</v>
      </c>
      <c r="M5" s="56" t="s">
        <v>177</v>
      </c>
      <c r="N5" s="56"/>
      <c r="O5" s="56" t="s">
        <v>179</v>
      </c>
      <c r="P5" s="56"/>
      <c r="Q5" s="63" t="s">
        <v>268</v>
      </c>
      <c r="R5" s="64" t="s">
        <v>269</v>
      </c>
    </row>
    <row r="6" spans="2:18" x14ac:dyDescent="0.25">
      <c r="C6" s="3" t="s">
        <v>2</v>
      </c>
      <c r="E6" s="63" t="s">
        <v>273</v>
      </c>
      <c r="F6" s="56" t="s">
        <v>54</v>
      </c>
      <c r="G6" s="56"/>
      <c r="H6" s="56"/>
      <c r="I6" s="56" t="s">
        <v>179</v>
      </c>
      <c r="J6" s="56" t="s">
        <v>177</v>
      </c>
      <c r="K6" s="56"/>
      <c r="L6" s="56" t="s">
        <v>177</v>
      </c>
      <c r="M6" s="56" t="s">
        <v>177</v>
      </c>
      <c r="N6" s="56"/>
      <c r="O6" s="56" t="s">
        <v>179</v>
      </c>
      <c r="P6" s="56"/>
      <c r="Q6" s="63" t="s">
        <v>270</v>
      </c>
      <c r="R6" s="56"/>
    </row>
    <row r="7" spans="2:18" x14ac:dyDescent="0.25">
      <c r="C7" s="3" t="s">
        <v>3</v>
      </c>
    </row>
    <row r="8" spans="2:18" x14ac:dyDescent="0.25">
      <c r="C8" s="3" t="s">
        <v>4</v>
      </c>
    </row>
    <row r="10" spans="2:18" x14ac:dyDescent="0.25">
      <c r="C10" s="3" t="s">
        <v>50</v>
      </c>
    </row>
    <row r="11" spans="2:18" x14ac:dyDescent="0.25">
      <c r="D11" s="2" t="s">
        <v>5</v>
      </c>
    </row>
    <row r="12" spans="2:18" x14ac:dyDescent="0.25">
      <c r="D12" s="2" t="s">
        <v>7</v>
      </c>
    </row>
    <row r="13" spans="2:18" x14ac:dyDescent="0.25">
      <c r="D13" s="2" t="s">
        <v>8</v>
      </c>
    </row>
    <row r="14" spans="2:18" x14ac:dyDescent="0.25">
      <c r="D14" s="2" t="s">
        <v>9</v>
      </c>
    </row>
    <row r="15" spans="2:18" x14ac:dyDescent="0.25">
      <c r="D15" s="2" t="s">
        <v>10</v>
      </c>
    </row>
    <row r="16" spans="2:18" x14ac:dyDescent="0.25">
      <c r="D16" s="2" t="s">
        <v>11</v>
      </c>
    </row>
    <row r="17" spans="3:22" x14ac:dyDescent="0.25">
      <c r="D17" s="2" t="s">
        <v>12</v>
      </c>
    </row>
    <row r="18" spans="3:22" x14ac:dyDescent="0.25">
      <c r="D18" s="2" t="s">
        <v>13</v>
      </c>
    </row>
    <row r="19" spans="3:22" x14ac:dyDescent="0.25">
      <c r="D19" s="2" t="s">
        <v>14</v>
      </c>
    </row>
    <row r="20" spans="3:22" x14ac:dyDescent="0.25">
      <c r="D20" s="2" t="s">
        <v>15</v>
      </c>
    </row>
    <row r="21" spans="3:22" x14ac:dyDescent="0.25">
      <c r="D21" s="2" t="s">
        <v>16</v>
      </c>
    </row>
    <row r="22" spans="3:22" x14ac:dyDescent="0.25">
      <c r="D22" s="2" t="s">
        <v>17</v>
      </c>
    </row>
    <row r="23" spans="3:22" x14ac:dyDescent="0.25">
      <c r="D23" s="2" t="s">
        <v>18</v>
      </c>
    </row>
    <row r="24" spans="3:22" x14ac:dyDescent="0.25">
      <c r="D24" s="2" t="s">
        <v>19</v>
      </c>
      <c r="I24" s="28"/>
      <c r="J24" s="28"/>
      <c r="K24" s="28"/>
      <c r="L24" s="28"/>
      <c r="M24" s="28"/>
      <c r="N24" s="28"/>
      <c r="O24" s="28"/>
      <c r="P24" s="28"/>
    </row>
    <row r="25" spans="3:22" x14ac:dyDescent="0.25">
      <c r="E25" s="146" t="s">
        <v>157</v>
      </c>
      <c r="F25" s="146" t="s">
        <v>158</v>
      </c>
      <c r="G25" s="146" t="s">
        <v>159</v>
      </c>
      <c r="H25" s="146" t="s">
        <v>160</v>
      </c>
      <c r="I25" s="146" t="s">
        <v>162</v>
      </c>
      <c r="J25" s="146" t="s">
        <v>163</v>
      </c>
      <c r="K25" s="146" t="s">
        <v>164</v>
      </c>
      <c r="L25" s="146" t="s">
        <v>165</v>
      </c>
      <c r="M25" s="146" t="s">
        <v>166</v>
      </c>
      <c r="N25" s="146" t="s">
        <v>167</v>
      </c>
      <c r="O25" s="146" t="s">
        <v>168</v>
      </c>
      <c r="P25" s="146" t="s">
        <v>169</v>
      </c>
      <c r="Q25" s="4"/>
      <c r="R25" s="14"/>
      <c r="S25" s="4"/>
      <c r="T25" s="4"/>
      <c r="U25" s="4"/>
      <c r="V25" s="4"/>
    </row>
    <row r="26" spans="3:22" x14ac:dyDescent="0.25">
      <c r="C26" s="3" t="s">
        <v>20</v>
      </c>
      <c r="D26" s="3"/>
      <c r="E26" s="15" t="s">
        <v>172</v>
      </c>
      <c r="F26" s="7" t="s">
        <v>171</v>
      </c>
      <c r="G26" s="7"/>
      <c r="H26" s="7"/>
      <c r="I26" s="7"/>
      <c r="J26" s="7"/>
      <c r="K26" s="7"/>
      <c r="L26" s="7"/>
      <c r="M26" s="7"/>
      <c r="N26" s="7"/>
      <c r="O26" s="7"/>
      <c r="P26" s="7"/>
      <c r="Q26" s="16" t="s">
        <v>173</v>
      </c>
      <c r="R26" s="17"/>
      <c r="S26" s="4"/>
      <c r="T26" s="4"/>
      <c r="U26" s="4"/>
      <c r="V26" s="4"/>
    </row>
    <row r="27" spans="3:22" x14ac:dyDescent="0.25">
      <c r="D27" s="2" t="s">
        <v>25</v>
      </c>
      <c r="E27" s="58" t="s">
        <v>174</v>
      </c>
      <c r="F27" s="57" t="s">
        <v>54</v>
      </c>
      <c r="G27" s="57" t="s">
        <v>59</v>
      </c>
      <c r="H27" s="57" t="s">
        <v>59</v>
      </c>
      <c r="I27" s="57" t="s">
        <v>175</v>
      </c>
      <c r="J27" s="57" t="s">
        <v>176</v>
      </c>
      <c r="K27" s="57" t="s">
        <v>59</v>
      </c>
      <c r="L27" s="57" t="s">
        <v>177</v>
      </c>
      <c r="M27" s="57" t="s">
        <v>178</v>
      </c>
      <c r="N27" s="57" t="s">
        <v>59</v>
      </c>
      <c r="O27" s="57" t="s">
        <v>179</v>
      </c>
      <c r="P27" s="57" t="s">
        <v>59</v>
      </c>
      <c r="Q27" s="58" t="s">
        <v>180</v>
      </c>
      <c r="R27" s="59" t="s">
        <v>181</v>
      </c>
      <c r="S27" s="4"/>
      <c r="T27" s="4"/>
      <c r="U27" s="4"/>
      <c r="V27" s="4"/>
    </row>
    <row r="28" spans="3:22" x14ac:dyDescent="0.25">
      <c r="D28" s="2" t="s">
        <v>23</v>
      </c>
      <c r="E28" s="60" t="s">
        <v>182</v>
      </c>
      <c r="F28" s="57" t="s">
        <v>54</v>
      </c>
      <c r="G28" s="57" t="s">
        <v>59</v>
      </c>
      <c r="H28" s="57" t="s">
        <v>59</v>
      </c>
      <c r="I28" s="57" t="s">
        <v>198</v>
      </c>
      <c r="J28" s="57" t="s">
        <v>177</v>
      </c>
      <c r="K28" s="57" t="s">
        <v>59</v>
      </c>
      <c r="L28" s="57" t="s">
        <v>177</v>
      </c>
      <c r="M28" s="57" t="s">
        <v>177</v>
      </c>
      <c r="N28" s="57" t="s">
        <v>59</v>
      </c>
      <c r="O28" s="57" t="s">
        <v>179</v>
      </c>
      <c r="P28" s="57" t="s">
        <v>59</v>
      </c>
      <c r="Q28" s="58" t="s">
        <v>199</v>
      </c>
      <c r="R28" s="59" t="s">
        <v>60</v>
      </c>
      <c r="S28" s="4"/>
      <c r="T28" s="4"/>
      <c r="U28" s="4"/>
      <c r="V28" s="4"/>
    </row>
    <row r="29" spans="3:22" x14ac:dyDescent="0.25">
      <c r="D29" s="2" t="s">
        <v>65</v>
      </c>
      <c r="E29" s="58" t="s">
        <v>182</v>
      </c>
      <c r="F29" s="57" t="s">
        <v>54</v>
      </c>
      <c r="G29" s="57" t="s">
        <v>59</v>
      </c>
      <c r="H29" s="57" t="s">
        <v>59</v>
      </c>
      <c r="I29" s="57" t="s">
        <v>198</v>
      </c>
      <c r="J29" s="57" t="s">
        <v>198</v>
      </c>
      <c r="K29" s="57" t="s">
        <v>59</v>
      </c>
      <c r="L29" s="57" t="s">
        <v>177</v>
      </c>
      <c r="M29" s="57" t="s">
        <v>177</v>
      </c>
      <c r="N29" s="57" t="s">
        <v>59</v>
      </c>
      <c r="O29" s="57" t="s">
        <v>179</v>
      </c>
      <c r="P29" s="57" t="s">
        <v>59</v>
      </c>
      <c r="Q29" s="58" t="s">
        <v>200</v>
      </c>
      <c r="R29" s="59" t="s">
        <v>201</v>
      </c>
      <c r="S29" s="4"/>
      <c r="T29" s="4"/>
      <c r="U29" s="4"/>
      <c r="V29" s="4"/>
    </row>
    <row r="30" spans="3:22" x14ac:dyDescent="0.25">
      <c r="D30" s="2" t="s">
        <v>66</v>
      </c>
      <c r="E30" s="58" t="s">
        <v>183</v>
      </c>
      <c r="F30" s="57" t="s">
        <v>54</v>
      </c>
      <c r="G30" s="57" t="s">
        <v>59</v>
      </c>
      <c r="H30" s="57" t="s">
        <v>59</v>
      </c>
      <c r="I30" s="57" t="s">
        <v>198</v>
      </c>
      <c r="J30" s="57" t="s">
        <v>198</v>
      </c>
      <c r="K30" s="57" t="s">
        <v>59</v>
      </c>
      <c r="L30" s="57" t="s">
        <v>177</v>
      </c>
      <c r="M30" s="57" t="s">
        <v>177</v>
      </c>
      <c r="N30" s="57" t="s">
        <v>59</v>
      </c>
      <c r="O30" s="57" t="s">
        <v>179</v>
      </c>
      <c r="P30" s="57" t="s">
        <v>59</v>
      </c>
      <c r="Q30" s="58" t="s">
        <v>203</v>
      </c>
      <c r="R30" s="59" t="s">
        <v>202</v>
      </c>
      <c r="S30" s="4"/>
      <c r="T30" s="4"/>
      <c r="U30" s="4"/>
      <c r="V30" s="4"/>
    </row>
    <row r="31" spans="3:22" x14ac:dyDescent="0.25">
      <c r="D31" s="2" t="s">
        <v>24</v>
      </c>
      <c r="E31" s="58" t="s">
        <v>184</v>
      </c>
      <c r="F31" s="57" t="s">
        <v>54</v>
      </c>
      <c r="G31" s="57" t="s">
        <v>59</v>
      </c>
      <c r="H31" s="57" t="s">
        <v>59</v>
      </c>
      <c r="I31" s="57" t="s">
        <v>198</v>
      </c>
      <c r="J31" s="57" t="s">
        <v>177</v>
      </c>
      <c r="K31" s="57" t="s">
        <v>59</v>
      </c>
      <c r="L31" s="57" t="s">
        <v>177</v>
      </c>
      <c r="M31" s="57" t="s">
        <v>177</v>
      </c>
      <c r="N31" s="57" t="s">
        <v>59</v>
      </c>
      <c r="O31" s="57" t="s">
        <v>179</v>
      </c>
      <c r="P31" s="57" t="s">
        <v>59</v>
      </c>
      <c r="Q31" s="58" t="s">
        <v>206</v>
      </c>
      <c r="R31" s="59" t="s">
        <v>61</v>
      </c>
      <c r="S31" s="4"/>
      <c r="T31" s="4"/>
      <c r="U31" s="4"/>
      <c r="V31" s="4"/>
    </row>
    <row r="32" spans="3:22" x14ac:dyDescent="0.25">
      <c r="D32" s="2" t="s">
        <v>21</v>
      </c>
      <c r="E32" s="58" t="s">
        <v>185</v>
      </c>
      <c r="F32" s="57" t="s">
        <v>54</v>
      </c>
      <c r="G32" s="57" t="s">
        <v>59</v>
      </c>
      <c r="H32" s="57" t="s">
        <v>59</v>
      </c>
      <c r="I32" s="57" t="s">
        <v>198</v>
      </c>
      <c r="J32" s="57" t="s">
        <v>205</v>
      </c>
      <c r="K32" s="57" t="s">
        <v>59</v>
      </c>
      <c r="L32" s="57" t="s">
        <v>177</v>
      </c>
      <c r="M32" s="57" t="s">
        <v>177</v>
      </c>
      <c r="N32" s="57" t="s">
        <v>59</v>
      </c>
      <c r="O32" s="57" t="s">
        <v>179</v>
      </c>
      <c r="P32" s="57" t="s">
        <v>59</v>
      </c>
      <c r="Q32" s="58" t="s">
        <v>207</v>
      </c>
      <c r="R32" s="59" t="s">
        <v>62</v>
      </c>
      <c r="S32" s="4"/>
      <c r="T32" s="4"/>
      <c r="U32" s="4"/>
      <c r="V32" s="4"/>
    </row>
    <row r="33" spans="3:26" x14ac:dyDescent="0.25">
      <c r="D33" s="2" t="s">
        <v>22</v>
      </c>
      <c r="E33" s="58" t="s">
        <v>186</v>
      </c>
      <c r="F33" s="57" t="s">
        <v>54</v>
      </c>
      <c r="G33" s="57" t="s">
        <v>59</v>
      </c>
      <c r="H33" s="57" t="s">
        <v>59</v>
      </c>
      <c r="I33" s="57" t="s">
        <v>198</v>
      </c>
      <c r="J33" s="57" t="s">
        <v>177</v>
      </c>
      <c r="K33" s="58" t="s">
        <v>271</v>
      </c>
      <c r="L33" s="57" t="s">
        <v>177</v>
      </c>
      <c r="M33" s="57" t="s">
        <v>177</v>
      </c>
      <c r="N33" s="57" t="s">
        <v>59</v>
      </c>
      <c r="O33" s="57" t="s">
        <v>179</v>
      </c>
      <c r="P33" s="57" t="s">
        <v>59</v>
      </c>
      <c r="Q33" s="58" t="s">
        <v>209</v>
      </c>
      <c r="R33" s="59" t="s">
        <v>208</v>
      </c>
      <c r="S33" s="4"/>
      <c r="T33" s="4"/>
      <c r="U33" s="4"/>
      <c r="V33" s="4"/>
    </row>
    <row r="34" spans="3:26" x14ac:dyDescent="0.25">
      <c r="D34" s="2" t="s">
        <v>26</v>
      </c>
      <c r="E34" s="21" t="s">
        <v>187</v>
      </c>
      <c r="F34" s="18" t="s">
        <v>53</v>
      </c>
      <c r="G34" s="21" t="s">
        <v>61</v>
      </c>
      <c r="H34" s="21" t="s">
        <v>64</v>
      </c>
      <c r="I34" s="18" t="s">
        <v>198</v>
      </c>
      <c r="J34" s="18" t="s">
        <v>205</v>
      </c>
      <c r="K34" s="18" t="s">
        <v>59</v>
      </c>
      <c r="L34" s="18" t="s">
        <v>177</v>
      </c>
      <c r="M34" s="18" t="s">
        <v>177</v>
      </c>
      <c r="N34" s="18" t="s">
        <v>59</v>
      </c>
      <c r="O34" s="18" t="s">
        <v>179</v>
      </c>
      <c r="P34" s="18" t="s">
        <v>59</v>
      </c>
      <c r="Q34" s="21" t="s">
        <v>210</v>
      </c>
      <c r="R34" s="22" t="s">
        <v>62</v>
      </c>
      <c r="S34" s="4"/>
      <c r="T34" s="4"/>
      <c r="U34" s="4"/>
      <c r="V34" s="4"/>
    </row>
    <row r="35" spans="3:26" x14ac:dyDescent="0.25">
      <c r="D35" s="2" t="s">
        <v>27</v>
      </c>
      <c r="E35" s="58" t="s">
        <v>188</v>
      </c>
      <c r="F35" s="57" t="s">
        <v>54</v>
      </c>
      <c r="G35" s="57" t="s">
        <v>59</v>
      </c>
      <c r="H35" s="57" t="s">
        <v>59</v>
      </c>
      <c r="I35" s="57" t="s">
        <v>198</v>
      </c>
      <c r="J35" s="57" t="s">
        <v>205</v>
      </c>
      <c r="K35" s="57" t="s">
        <v>59</v>
      </c>
      <c r="L35" s="57" t="s">
        <v>177</v>
      </c>
      <c r="M35" s="57" t="s">
        <v>177</v>
      </c>
      <c r="N35" s="57" t="s">
        <v>59</v>
      </c>
      <c r="O35" s="57" t="s">
        <v>179</v>
      </c>
      <c r="P35" s="57" t="s">
        <v>59</v>
      </c>
      <c r="Q35" s="58" t="s">
        <v>211</v>
      </c>
      <c r="R35" s="59" t="s">
        <v>212</v>
      </c>
      <c r="S35" s="4"/>
      <c r="T35" s="4"/>
      <c r="U35" s="4"/>
      <c r="V35" s="4"/>
    </row>
    <row r="36" spans="3:26" x14ac:dyDescent="0.25">
      <c r="D36" s="2" t="s">
        <v>44</v>
      </c>
      <c r="E36" s="58" t="s">
        <v>189</v>
      </c>
      <c r="F36" s="57" t="s">
        <v>54</v>
      </c>
      <c r="G36" s="57" t="s">
        <v>59</v>
      </c>
      <c r="H36" s="57" t="s">
        <v>59</v>
      </c>
      <c r="I36" s="57" t="s">
        <v>198</v>
      </c>
      <c r="J36" s="57" t="s">
        <v>198</v>
      </c>
      <c r="K36" s="57" t="s">
        <v>59</v>
      </c>
      <c r="L36" s="57" t="s">
        <v>177</v>
      </c>
      <c r="M36" s="57" t="s">
        <v>177</v>
      </c>
      <c r="N36" s="57" t="s">
        <v>59</v>
      </c>
      <c r="O36" s="57" t="s">
        <v>179</v>
      </c>
      <c r="P36" s="57" t="s">
        <v>59</v>
      </c>
      <c r="Q36" s="58" t="s">
        <v>204</v>
      </c>
      <c r="R36" s="59" t="s">
        <v>214</v>
      </c>
      <c r="S36" s="4"/>
      <c r="T36" s="4"/>
      <c r="U36" s="4"/>
      <c r="V36" s="4"/>
    </row>
    <row r="37" spans="3:26" x14ac:dyDescent="0.25">
      <c r="D37" s="2" t="s">
        <v>45</v>
      </c>
      <c r="E37" s="58" t="s">
        <v>190</v>
      </c>
      <c r="F37" s="57" t="s">
        <v>54</v>
      </c>
      <c r="G37" s="57" t="s">
        <v>59</v>
      </c>
      <c r="H37" s="57" t="s">
        <v>59</v>
      </c>
      <c r="I37" s="57" t="s">
        <v>175</v>
      </c>
      <c r="J37" s="57" t="s">
        <v>177</v>
      </c>
      <c r="K37" s="57" t="s">
        <v>59</v>
      </c>
      <c r="L37" s="57" t="s">
        <v>177</v>
      </c>
      <c r="M37" s="57" t="s">
        <v>177</v>
      </c>
      <c r="N37" s="57" t="s">
        <v>59</v>
      </c>
      <c r="O37" s="57" t="s">
        <v>179</v>
      </c>
      <c r="P37" s="57" t="s">
        <v>59</v>
      </c>
      <c r="Q37" s="58" t="s">
        <v>215</v>
      </c>
      <c r="R37" s="59" t="s">
        <v>218</v>
      </c>
      <c r="S37" s="4">
        <v>0</v>
      </c>
      <c r="T37" s="4" t="s">
        <v>340</v>
      </c>
      <c r="U37" s="4" t="s">
        <v>341</v>
      </c>
      <c r="V37" s="4" t="s">
        <v>342</v>
      </c>
      <c r="Y37" t="s">
        <v>343</v>
      </c>
      <c r="Z37" t="s">
        <v>344</v>
      </c>
    </row>
    <row r="38" spans="3:26" x14ac:dyDescent="0.25">
      <c r="D38" s="2" t="s">
        <v>28</v>
      </c>
      <c r="E38" s="58" t="s">
        <v>182</v>
      </c>
      <c r="F38" s="57" t="s">
        <v>54</v>
      </c>
      <c r="G38" s="57" t="s">
        <v>59</v>
      </c>
      <c r="H38" s="57" t="s">
        <v>59</v>
      </c>
      <c r="I38" s="57" t="s">
        <v>198</v>
      </c>
      <c r="J38" s="57" t="s">
        <v>198</v>
      </c>
      <c r="K38" s="57" t="s">
        <v>59</v>
      </c>
      <c r="L38" s="57" t="s">
        <v>177</v>
      </c>
      <c r="M38" s="57" t="s">
        <v>177</v>
      </c>
      <c r="N38" s="57" t="s">
        <v>59</v>
      </c>
      <c r="O38" s="57" t="s">
        <v>179</v>
      </c>
      <c r="P38" s="57" t="s">
        <v>59</v>
      </c>
      <c r="Q38" s="58" t="s">
        <v>219</v>
      </c>
      <c r="R38" s="59" t="s">
        <v>201</v>
      </c>
      <c r="S38" s="4"/>
      <c r="T38" s="4"/>
      <c r="U38" s="4"/>
      <c r="V38" s="4"/>
    </row>
    <row r="39" spans="3:26" x14ac:dyDescent="0.25">
      <c r="D39" s="2" t="s">
        <v>43</v>
      </c>
      <c r="E39" s="58" t="s">
        <v>191</v>
      </c>
      <c r="F39" s="57" t="s">
        <v>54</v>
      </c>
      <c r="G39" s="57" t="s">
        <v>59</v>
      </c>
      <c r="H39" s="57" t="s">
        <v>59</v>
      </c>
      <c r="I39" s="57" t="s">
        <v>198</v>
      </c>
      <c r="J39" s="57" t="s">
        <v>198</v>
      </c>
      <c r="K39" s="57" t="s">
        <v>59</v>
      </c>
      <c r="L39" s="57" t="s">
        <v>177</v>
      </c>
      <c r="M39" s="57" t="s">
        <v>177</v>
      </c>
      <c r="N39" s="57" t="s">
        <v>59</v>
      </c>
      <c r="O39" s="57" t="s">
        <v>179</v>
      </c>
      <c r="P39" s="57" t="s">
        <v>59</v>
      </c>
      <c r="Q39" s="58" t="s">
        <v>220</v>
      </c>
      <c r="R39" s="59" t="s">
        <v>221</v>
      </c>
      <c r="S39" s="4"/>
      <c r="T39" s="4"/>
      <c r="U39" s="4"/>
      <c r="V39" s="4"/>
    </row>
    <row r="40" spans="3:26" x14ac:dyDescent="0.25">
      <c r="D40" s="2" t="s">
        <v>81</v>
      </c>
      <c r="E40" s="58" t="s">
        <v>192</v>
      </c>
      <c r="F40" s="57" t="s">
        <v>54</v>
      </c>
      <c r="G40" s="57" t="s">
        <v>59</v>
      </c>
      <c r="H40" s="57" t="s">
        <v>59</v>
      </c>
      <c r="I40" s="57" t="s">
        <v>198</v>
      </c>
      <c r="J40" s="57" t="s">
        <v>177</v>
      </c>
      <c r="K40" s="57" t="s">
        <v>59</v>
      </c>
      <c r="L40" s="57" t="s">
        <v>177</v>
      </c>
      <c r="M40" s="57" t="s">
        <v>177</v>
      </c>
      <c r="N40" s="57" t="s">
        <v>59</v>
      </c>
      <c r="O40" s="57" t="s">
        <v>179</v>
      </c>
      <c r="P40" s="57" t="s">
        <v>59</v>
      </c>
      <c r="Q40" s="58" t="s">
        <v>222</v>
      </c>
      <c r="R40" s="59" t="s">
        <v>224</v>
      </c>
      <c r="S40" s="4"/>
      <c r="T40" s="4"/>
      <c r="U40" s="4"/>
      <c r="V40" s="4"/>
    </row>
    <row r="41" spans="3:26" x14ac:dyDescent="0.25">
      <c r="D41" s="2" t="s">
        <v>29</v>
      </c>
      <c r="E41" s="58" t="s">
        <v>193</v>
      </c>
      <c r="F41" s="57" t="s">
        <v>54</v>
      </c>
      <c r="G41" s="57" t="s">
        <v>59</v>
      </c>
      <c r="H41" s="57" t="s">
        <v>59</v>
      </c>
      <c r="I41" s="57" t="s">
        <v>198</v>
      </c>
      <c r="J41" s="57" t="s">
        <v>198</v>
      </c>
      <c r="K41" s="57" t="s">
        <v>59</v>
      </c>
      <c r="L41" s="57" t="s">
        <v>177</v>
      </c>
      <c r="M41" s="57" t="s">
        <v>177</v>
      </c>
      <c r="N41" s="57" t="s">
        <v>59</v>
      </c>
      <c r="O41" s="57" t="s">
        <v>179</v>
      </c>
      <c r="P41" s="57" t="s">
        <v>59</v>
      </c>
      <c r="Q41" s="58" t="s">
        <v>213</v>
      </c>
      <c r="R41" s="59" t="s">
        <v>225</v>
      </c>
      <c r="S41" s="4"/>
      <c r="T41" s="4"/>
      <c r="U41" s="4"/>
      <c r="V41" s="4"/>
    </row>
    <row r="42" spans="3:26" x14ac:dyDescent="0.25">
      <c r="D42" s="2" t="s">
        <v>30</v>
      </c>
      <c r="E42" s="58" t="s">
        <v>194</v>
      </c>
      <c r="F42" s="57" t="s">
        <v>54</v>
      </c>
      <c r="G42" s="57" t="s">
        <v>59</v>
      </c>
      <c r="H42" s="57" t="s">
        <v>59</v>
      </c>
      <c r="I42" s="57" t="s">
        <v>198</v>
      </c>
      <c r="J42" s="57" t="s">
        <v>177</v>
      </c>
      <c r="K42" s="57" t="s">
        <v>59</v>
      </c>
      <c r="L42" s="57" t="s">
        <v>177</v>
      </c>
      <c r="M42" s="57" t="s">
        <v>177</v>
      </c>
      <c r="N42" s="57" t="s">
        <v>59</v>
      </c>
      <c r="O42" s="57" t="s">
        <v>179</v>
      </c>
      <c r="P42" s="57" t="s">
        <v>59</v>
      </c>
      <c r="Q42" s="58" t="s">
        <v>223</v>
      </c>
      <c r="R42" s="59" t="s">
        <v>63</v>
      </c>
      <c r="S42" s="4"/>
      <c r="T42" s="4"/>
      <c r="U42" s="4"/>
      <c r="V42" s="4"/>
    </row>
    <row r="43" spans="3:26" x14ac:dyDescent="0.25">
      <c r="D43" s="2" t="s">
        <v>69</v>
      </c>
      <c r="E43" s="58" t="s">
        <v>195</v>
      </c>
      <c r="F43" s="57" t="s">
        <v>54</v>
      </c>
      <c r="G43" s="57" t="s">
        <v>59</v>
      </c>
      <c r="H43" s="57" t="s">
        <v>59</v>
      </c>
      <c r="I43" s="58" t="s">
        <v>228</v>
      </c>
      <c r="J43" s="58" t="s">
        <v>228</v>
      </c>
      <c r="K43" s="57" t="s">
        <v>59</v>
      </c>
      <c r="L43" s="57" t="s">
        <v>177</v>
      </c>
      <c r="M43" s="57" t="s">
        <v>177</v>
      </c>
      <c r="N43" s="57" t="s">
        <v>59</v>
      </c>
      <c r="O43" s="57" t="s">
        <v>179</v>
      </c>
      <c r="P43" s="57" t="s">
        <v>59</v>
      </c>
      <c r="Q43" s="58" t="s">
        <v>226</v>
      </c>
      <c r="R43" s="59" t="s">
        <v>227</v>
      </c>
      <c r="S43" s="4"/>
      <c r="T43" s="4"/>
      <c r="U43" s="4"/>
      <c r="V43" s="4"/>
    </row>
    <row r="44" spans="3:26" x14ac:dyDescent="0.25">
      <c r="D44" s="2" t="s">
        <v>46</v>
      </c>
      <c r="E44" s="58" t="s">
        <v>196</v>
      </c>
      <c r="F44" s="57" t="s">
        <v>54</v>
      </c>
      <c r="G44" s="57" t="s">
        <v>59</v>
      </c>
      <c r="H44" s="57" t="s">
        <v>59</v>
      </c>
      <c r="I44" s="58" t="s">
        <v>228</v>
      </c>
      <c r="J44" s="58" t="s">
        <v>228</v>
      </c>
      <c r="K44" s="57" t="s">
        <v>59</v>
      </c>
      <c r="L44" s="57" t="s">
        <v>177</v>
      </c>
      <c r="M44" s="58" t="s">
        <v>228</v>
      </c>
      <c r="N44" s="57" t="s">
        <v>59</v>
      </c>
      <c r="O44" s="57" t="s">
        <v>179</v>
      </c>
      <c r="P44" s="57" t="s">
        <v>59</v>
      </c>
      <c r="Q44" s="58" t="s">
        <v>229</v>
      </c>
      <c r="R44" s="59" t="s">
        <v>230</v>
      </c>
      <c r="S44" s="4"/>
      <c r="T44" s="4"/>
      <c r="U44" s="4"/>
      <c r="V44" s="4"/>
    </row>
    <row r="45" spans="3:26" x14ac:dyDescent="0.25">
      <c r="D45" s="2" t="s">
        <v>48</v>
      </c>
      <c r="E45" s="58" t="s">
        <v>185</v>
      </c>
      <c r="F45" s="57" t="s">
        <v>54</v>
      </c>
      <c r="G45" s="57" t="s">
        <v>59</v>
      </c>
      <c r="H45" s="57" t="s">
        <v>59</v>
      </c>
      <c r="I45" s="57" t="s">
        <v>175</v>
      </c>
      <c r="J45" s="57" t="s">
        <v>177</v>
      </c>
      <c r="K45" s="57" t="s">
        <v>59</v>
      </c>
      <c r="L45" s="57" t="s">
        <v>177</v>
      </c>
      <c r="M45" s="57" t="s">
        <v>177</v>
      </c>
      <c r="N45" s="57" t="s">
        <v>59</v>
      </c>
      <c r="O45" s="57" t="s">
        <v>179</v>
      </c>
      <c r="P45" s="57" t="s">
        <v>59</v>
      </c>
      <c r="Q45" s="58" t="s">
        <v>216</v>
      </c>
      <c r="R45" s="59" t="s">
        <v>62</v>
      </c>
      <c r="S45" s="4"/>
      <c r="T45" s="4"/>
      <c r="U45" s="4"/>
      <c r="V45" s="4"/>
    </row>
    <row r="46" spans="3:26" x14ac:dyDescent="0.25">
      <c r="D46" s="2" t="s">
        <v>47</v>
      </c>
      <c r="E46" s="58" t="s">
        <v>184</v>
      </c>
      <c r="F46" s="57" t="s">
        <v>54</v>
      </c>
      <c r="G46" s="57" t="s">
        <v>59</v>
      </c>
      <c r="H46" s="57" t="s">
        <v>59</v>
      </c>
      <c r="I46" s="57" t="s">
        <v>175</v>
      </c>
      <c r="J46" s="57" t="s">
        <v>177</v>
      </c>
      <c r="K46" s="57" t="s">
        <v>59</v>
      </c>
      <c r="L46" s="57" t="s">
        <v>177</v>
      </c>
      <c r="M46" s="57" t="s">
        <v>177</v>
      </c>
      <c r="N46" s="57" t="s">
        <v>59</v>
      </c>
      <c r="O46" s="57" t="s">
        <v>179</v>
      </c>
      <c r="P46" s="57" t="s">
        <v>59</v>
      </c>
      <c r="Q46" s="58" t="s">
        <v>217</v>
      </c>
      <c r="R46" s="59" t="s">
        <v>64</v>
      </c>
      <c r="S46" s="4"/>
      <c r="T46" s="4"/>
      <c r="U46" s="4"/>
      <c r="V46" s="4"/>
    </row>
    <row r="47" spans="3:26" x14ac:dyDescent="0.25">
      <c r="E47" s="4"/>
      <c r="F47" s="4"/>
      <c r="G47" s="4"/>
      <c r="H47" s="4"/>
      <c r="I47" s="4"/>
      <c r="J47" s="4"/>
      <c r="K47" s="4"/>
      <c r="L47" s="4"/>
      <c r="M47" s="4"/>
      <c r="N47" s="4"/>
      <c r="O47" s="4"/>
      <c r="P47" s="4"/>
      <c r="Q47" s="4"/>
      <c r="R47" s="14"/>
      <c r="S47" s="4"/>
      <c r="T47" s="4"/>
      <c r="U47" s="4"/>
      <c r="V47" s="4"/>
    </row>
    <row r="48" spans="3:26" x14ac:dyDescent="0.25">
      <c r="C48" s="3" t="s">
        <v>31</v>
      </c>
      <c r="D48" s="3"/>
      <c r="E48" s="15" t="s">
        <v>172</v>
      </c>
      <c r="F48" s="7" t="s">
        <v>171</v>
      </c>
      <c r="G48" s="7"/>
      <c r="H48" s="7"/>
      <c r="I48" s="7"/>
      <c r="J48" s="7"/>
      <c r="K48" s="7"/>
      <c r="L48" s="7"/>
      <c r="M48" s="7"/>
      <c r="N48" s="7"/>
      <c r="O48" s="7"/>
      <c r="P48" s="7"/>
      <c r="Q48" s="15" t="s">
        <v>272</v>
      </c>
      <c r="R48" s="17"/>
      <c r="S48" s="4"/>
      <c r="T48" s="4"/>
      <c r="U48" s="4"/>
      <c r="V48" s="4"/>
    </row>
    <row r="49" spans="3:22" x14ac:dyDescent="0.25">
      <c r="D49" s="2" t="s">
        <v>70</v>
      </c>
      <c r="E49" s="61" t="s">
        <v>231</v>
      </c>
      <c r="F49" s="44" t="s">
        <v>52</v>
      </c>
      <c r="G49" s="44" t="s">
        <v>232</v>
      </c>
      <c r="H49" s="44" t="s">
        <v>233</v>
      </c>
      <c r="I49" s="44" t="s">
        <v>198</v>
      </c>
      <c r="J49" s="44" t="s">
        <v>198</v>
      </c>
      <c r="K49" s="44" t="s">
        <v>59</v>
      </c>
      <c r="L49" s="44" t="s">
        <v>205</v>
      </c>
      <c r="M49" s="44" t="s">
        <v>205</v>
      </c>
      <c r="N49" s="44" t="s">
        <v>59</v>
      </c>
      <c r="O49" s="44" t="s">
        <v>179</v>
      </c>
      <c r="P49" s="44" t="s">
        <v>59</v>
      </c>
      <c r="Q49" s="61" t="s">
        <v>234</v>
      </c>
      <c r="R49" s="62" t="s">
        <v>235</v>
      </c>
      <c r="S49" s="4"/>
      <c r="T49" s="4"/>
      <c r="U49" s="4"/>
      <c r="V49" s="4"/>
    </row>
    <row r="50" spans="3:22" x14ac:dyDescent="0.25">
      <c r="D50" s="2" t="s">
        <v>32</v>
      </c>
      <c r="E50" s="61" t="s">
        <v>236</v>
      </c>
      <c r="F50" s="44" t="s">
        <v>52</v>
      </c>
      <c r="G50" s="61" t="s">
        <v>237</v>
      </c>
      <c r="H50" s="61" t="s">
        <v>238</v>
      </c>
      <c r="I50" s="44" t="s">
        <v>198</v>
      </c>
      <c r="J50" s="44" t="s">
        <v>205</v>
      </c>
      <c r="K50" s="44" t="s">
        <v>59</v>
      </c>
      <c r="L50" s="44" t="s">
        <v>177</v>
      </c>
      <c r="M50" s="44" t="s">
        <v>177</v>
      </c>
      <c r="N50" s="44" t="s">
        <v>59</v>
      </c>
      <c r="O50" s="44" t="s">
        <v>179</v>
      </c>
      <c r="P50" s="44" t="s">
        <v>59</v>
      </c>
      <c r="Q50" s="61" t="s">
        <v>239</v>
      </c>
      <c r="R50" s="62" t="s">
        <v>240</v>
      </c>
      <c r="S50" s="4"/>
      <c r="T50" s="4"/>
      <c r="U50" s="4"/>
      <c r="V50" s="4"/>
    </row>
    <row r="51" spans="3:22" x14ac:dyDescent="0.25">
      <c r="D51" s="2" t="s">
        <v>33</v>
      </c>
      <c r="E51" s="61" t="s">
        <v>242</v>
      </c>
      <c r="F51" s="44" t="s">
        <v>52</v>
      </c>
      <c r="G51" s="61" t="s">
        <v>241</v>
      </c>
      <c r="H51" s="61" t="s">
        <v>243</v>
      </c>
      <c r="I51" s="44" t="s">
        <v>198</v>
      </c>
      <c r="J51" s="44" t="s">
        <v>198</v>
      </c>
      <c r="K51" s="44" t="s">
        <v>59</v>
      </c>
      <c r="L51" s="44" t="s">
        <v>177</v>
      </c>
      <c r="M51" s="44" t="s">
        <v>177</v>
      </c>
      <c r="N51" s="44" t="s">
        <v>59</v>
      </c>
      <c r="O51" s="44" t="s">
        <v>179</v>
      </c>
      <c r="P51" s="44" t="s">
        <v>59</v>
      </c>
      <c r="Q51" s="61" t="s">
        <v>244</v>
      </c>
      <c r="R51" s="62" t="s">
        <v>245</v>
      </c>
      <c r="S51" s="4"/>
      <c r="T51" s="4"/>
      <c r="U51" s="4"/>
      <c r="V51" s="4"/>
    </row>
    <row r="52" spans="3:22" x14ac:dyDescent="0.25">
      <c r="D52" s="2" t="s">
        <v>34</v>
      </c>
      <c r="E52" s="61" t="s">
        <v>246</v>
      </c>
      <c r="F52" s="44" t="s">
        <v>52</v>
      </c>
      <c r="G52" s="61" t="s">
        <v>197</v>
      </c>
      <c r="H52" s="61" t="s">
        <v>247</v>
      </c>
      <c r="I52" s="44" t="s">
        <v>198</v>
      </c>
      <c r="J52" s="44" t="s">
        <v>198</v>
      </c>
      <c r="K52" s="44" t="s">
        <v>59</v>
      </c>
      <c r="L52" s="44" t="s">
        <v>177</v>
      </c>
      <c r="M52" s="44" t="s">
        <v>177</v>
      </c>
      <c r="N52" s="44" t="s">
        <v>59</v>
      </c>
      <c r="O52" s="44" t="s">
        <v>179</v>
      </c>
      <c r="P52" s="44" t="s">
        <v>59</v>
      </c>
      <c r="Q52" s="61" t="s">
        <v>248</v>
      </c>
      <c r="R52" s="62" t="s">
        <v>249</v>
      </c>
      <c r="S52" s="4"/>
      <c r="T52" s="4"/>
      <c r="U52" s="4"/>
      <c r="V52" s="4"/>
    </row>
    <row r="53" spans="3:22" x14ac:dyDescent="0.25">
      <c r="D53" s="2" t="s">
        <v>35</v>
      </c>
      <c r="E53" s="61" t="s">
        <v>250</v>
      </c>
      <c r="F53" s="44" t="s">
        <v>52</v>
      </c>
      <c r="G53" s="61" t="s">
        <v>64</v>
      </c>
      <c r="H53" s="61" t="s">
        <v>238</v>
      </c>
      <c r="I53" s="44" t="s">
        <v>198</v>
      </c>
      <c r="J53" s="44" t="s">
        <v>198</v>
      </c>
      <c r="K53" s="44" t="s">
        <v>59</v>
      </c>
      <c r="L53" s="44" t="s">
        <v>177</v>
      </c>
      <c r="M53" s="44" t="s">
        <v>177</v>
      </c>
      <c r="N53" s="44" t="s">
        <v>59</v>
      </c>
      <c r="O53" s="44" t="s">
        <v>179</v>
      </c>
      <c r="P53" s="44" t="s">
        <v>59</v>
      </c>
      <c r="Q53" s="61" t="s">
        <v>251</v>
      </c>
      <c r="R53" s="62" t="s">
        <v>240</v>
      </c>
      <c r="S53" s="4"/>
      <c r="T53" s="4"/>
      <c r="U53" s="4"/>
      <c r="V53" s="4"/>
    </row>
    <row r="54" spans="3:22" x14ac:dyDescent="0.25">
      <c r="D54" s="2" t="s">
        <v>36</v>
      </c>
      <c r="E54" s="61" t="s">
        <v>252</v>
      </c>
      <c r="F54" s="44" t="s">
        <v>52</v>
      </c>
      <c r="G54" s="61" t="s">
        <v>197</v>
      </c>
      <c r="H54" s="61" t="s">
        <v>253</v>
      </c>
      <c r="I54" s="44" t="s">
        <v>198</v>
      </c>
      <c r="J54" s="44" t="s">
        <v>198</v>
      </c>
      <c r="K54" s="44" t="s">
        <v>59</v>
      </c>
      <c r="L54" s="44" t="s">
        <v>177</v>
      </c>
      <c r="M54" s="44" t="s">
        <v>177</v>
      </c>
      <c r="N54" s="44" t="s">
        <v>59</v>
      </c>
      <c r="O54" s="44" t="s">
        <v>179</v>
      </c>
      <c r="P54" s="44" t="s">
        <v>59</v>
      </c>
      <c r="Q54" s="61" t="s">
        <v>254</v>
      </c>
      <c r="R54" s="62" t="s">
        <v>57</v>
      </c>
      <c r="S54" s="4"/>
      <c r="T54" s="4"/>
      <c r="U54" s="4"/>
      <c r="V54" s="4"/>
    </row>
    <row r="55" spans="3:22" x14ac:dyDescent="0.25">
      <c r="D55" s="2" t="s">
        <v>49</v>
      </c>
      <c r="E55" s="80" t="s">
        <v>194</v>
      </c>
      <c r="F55" s="79" t="s">
        <v>54</v>
      </c>
      <c r="G55" s="79" t="s">
        <v>59</v>
      </c>
      <c r="H55" s="79" t="s">
        <v>59</v>
      </c>
      <c r="I55" s="79" t="s">
        <v>198</v>
      </c>
      <c r="J55" s="79" t="s">
        <v>198</v>
      </c>
      <c r="K55" s="79" t="s">
        <v>59</v>
      </c>
      <c r="L55" s="79" t="s">
        <v>177</v>
      </c>
      <c r="M55" s="79" t="s">
        <v>177</v>
      </c>
      <c r="N55" s="79" t="s">
        <v>59</v>
      </c>
      <c r="O55" s="79" t="s">
        <v>179</v>
      </c>
      <c r="P55" s="79" t="s">
        <v>59</v>
      </c>
      <c r="Q55" s="80" t="s">
        <v>255</v>
      </c>
      <c r="R55" s="81" t="s">
        <v>256</v>
      </c>
      <c r="S55" s="4"/>
      <c r="T55" s="4"/>
      <c r="U55" s="4"/>
      <c r="V55" s="4"/>
    </row>
    <row r="56" spans="3:22" x14ac:dyDescent="0.25">
      <c r="D56" s="2" t="s">
        <v>37</v>
      </c>
      <c r="E56" s="21" t="s">
        <v>183</v>
      </c>
      <c r="F56" s="21" t="s">
        <v>53</v>
      </c>
      <c r="G56" s="21" t="s">
        <v>61</v>
      </c>
      <c r="H56" s="18">
        <v>18</v>
      </c>
      <c r="I56" s="18" t="s">
        <v>198</v>
      </c>
      <c r="J56" s="18" t="s">
        <v>198</v>
      </c>
      <c r="K56" s="18" t="s">
        <v>59</v>
      </c>
      <c r="L56" s="18" t="s">
        <v>177</v>
      </c>
      <c r="M56" s="18" t="s">
        <v>177</v>
      </c>
      <c r="N56" s="18" t="s">
        <v>59</v>
      </c>
      <c r="O56" s="18" t="s">
        <v>179</v>
      </c>
      <c r="P56" s="18" t="s">
        <v>59</v>
      </c>
      <c r="Q56" s="21" t="s">
        <v>257</v>
      </c>
      <c r="R56" s="22" t="s">
        <v>240</v>
      </c>
      <c r="S56" s="4"/>
      <c r="T56" s="4"/>
      <c r="U56" s="4"/>
      <c r="V56" s="4"/>
    </row>
    <row r="57" spans="3:22" x14ac:dyDescent="0.25">
      <c r="D57" s="2" t="s">
        <v>67</v>
      </c>
      <c r="E57" s="61" t="s">
        <v>258</v>
      </c>
      <c r="F57" s="44" t="s">
        <v>52</v>
      </c>
      <c r="G57" s="61" t="s">
        <v>259</v>
      </c>
      <c r="H57" s="44" t="s">
        <v>260</v>
      </c>
      <c r="I57" s="44" t="s">
        <v>198</v>
      </c>
      <c r="J57" s="44" t="s">
        <v>198</v>
      </c>
      <c r="K57" s="44" t="s">
        <v>59</v>
      </c>
      <c r="L57" s="44" t="s">
        <v>177</v>
      </c>
      <c r="M57" s="44" t="s">
        <v>177</v>
      </c>
      <c r="N57" s="44" t="s">
        <v>59</v>
      </c>
      <c r="O57" s="44" t="s">
        <v>179</v>
      </c>
      <c r="P57" s="44" t="s">
        <v>59</v>
      </c>
      <c r="Q57" s="61" t="s">
        <v>261</v>
      </c>
      <c r="R57" s="62" t="s">
        <v>262</v>
      </c>
      <c r="S57" s="4"/>
      <c r="T57" s="4"/>
      <c r="U57" s="4"/>
      <c r="V57" s="4"/>
    </row>
    <row r="58" spans="3:22" x14ac:dyDescent="0.25">
      <c r="D58" s="2" t="s">
        <v>68</v>
      </c>
      <c r="E58" s="61" t="s">
        <v>263</v>
      </c>
      <c r="F58" s="44" t="s">
        <v>52</v>
      </c>
      <c r="G58" s="61" t="s">
        <v>264</v>
      </c>
      <c r="H58" s="61" t="s">
        <v>265</v>
      </c>
      <c r="I58" s="44" t="s">
        <v>198</v>
      </c>
      <c r="J58" s="44" t="s">
        <v>205</v>
      </c>
      <c r="K58" s="44" t="s">
        <v>59</v>
      </c>
      <c r="L58" s="44" t="s">
        <v>177</v>
      </c>
      <c r="M58" s="44" t="s">
        <v>177</v>
      </c>
      <c r="N58" s="44" t="s">
        <v>59</v>
      </c>
      <c r="O58" s="44" t="s">
        <v>179</v>
      </c>
      <c r="P58" s="44" t="s">
        <v>59</v>
      </c>
      <c r="Q58" s="61" t="s">
        <v>266</v>
      </c>
      <c r="R58" s="62" t="s">
        <v>262</v>
      </c>
      <c r="S58" s="4"/>
      <c r="T58" s="4"/>
      <c r="U58" s="4"/>
      <c r="V58" s="4"/>
    </row>
    <row r="60" spans="3:22" x14ac:dyDescent="0.25">
      <c r="C60" s="3" t="s">
        <v>38</v>
      </c>
    </row>
  </sheetData>
  <mergeCells count="1">
    <mergeCell ref="I1:P1"/>
  </mergeCell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D78"/>
  <sheetViews>
    <sheetView zoomScale="55" zoomScaleNormal="55" workbookViewId="0">
      <selection activeCell="F45" sqref="F45"/>
    </sheetView>
  </sheetViews>
  <sheetFormatPr defaultRowHeight="15" x14ac:dyDescent="0.25"/>
  <cols>
    <col min="1" max="1" width="9.140625" style="420"/>
    <col min="2" max="2" width="13.7109375" style="424" customWidth="1"/>
    <col min="3" max="3" width="11" style="420" customWidth="1"/>
    <col min="4" max="4" width="13" style="420" customWidth="1"/>
    <col min="5" max="5" width="13.42578125" style="420" customWidth="1"/>
    <col min="6" max="6" width="15.28515625" style="424" customWidth="1"/>
    <col min="7" max="7" width="15.42578125" style="420" customWidth="1"/>
    <col min="8" max="8" width="10.5703125" style="420" customWidth="1"/>
    <col min="9" max="9" width="13.5703125" style="420" customWidth="1"/>
    <col min="10" max="10" width="12.85546875" style="420" customWidth="1"/>
    <col min="11" max="11" width="14.140625" style="420" customWidth="1"/>
    <col min="12" max="12" width="14.28515625" style="420" customWidth="1"/>
    <col min="13" max="13" width="9.140625" style="420"/>
    <col min="14" max="14" width="11.7109375" style="420" customWidth="1"/>
    <col min="15" max="24" width="9.140625" style="420"/>
    <col min="25" max="25" width="9.42578125" style="420" customWidth="1"/>
    <col min="26" max="26" width="11" style="420" customWidth="1"/>
    <col min="27" max="29" width="9.140625" style="420"/>
    <col min="30" max="30" width="35.85546875" style="420" customWidth="1"/>
    <col min="31" max="31" width="9.140625" style="420"/>
    <col min="32" max="32" width="9.140625" style="420" customWidth="1"/>
    <col min="33" max="16384" width="9.140625" style="420"/>
  </cols>
  <sheetData>
    <row r="2" spans="1:27" x14ac:dyDescent="0.25">
      <c r="A2" s="486" t="s">
        <v>1964</v>
      </c>
      <c r="B2" s="486" t="s">
        <v>5470</v>
      </c>
      <c r="C2" s="486" t="s">
        <v>5467</v>
      </c>
      <c r="D2" s="486" t="s">
        <v>5476</v>
      </c>
      <c r="E2" s="486" t="s">
        <v>4976</v>
      </c>
      <c r="F2" s="486" t="s">
        <v>5471</v>
      </c>
      <c r="G2" s="486" t="s">
        <v>4978</v>
      </c>
      <c r="H2" s="486" t="s">
        <v>5468</v>
      </c>
      <c r="I2" s="486"/>
      <c r="J2" s="486"/>
      <c r="K2" s="486"/>
      <c r="L2" s="422"/>
      <c r="M2" s="564" t="s">
        <v>472</v>
      </c>
      <c r="N2" s="472" t="s">
        <v>3894</v>
      </c>
      <c r="O2" s="472" t="s">
        <v>5526</v>
      </c>
      <c r="P2" s="472"/>
      <c r="Q2" s="472" t="s">
        <v>5524</v>
      </c>
      <c r="R2" s="472" t="s">
        <v>1096</v>
      </c>
      <c r="S2" s="472" t="s">
        <v>1188</v>
      </c>
      <c r="T2" s="472" t="s">
        <v>1456</v>
      </c>
      <c r="U2" s="472" t="s">
        <v>5528</v>
      </c>
      <c r="V2" s="472" t="s">
        <v>5529</v>
      </c>
      <c r="W2" s="472" t="s">
        <v>5530</v>
      </c>
      <c r="X2" s="502" t="s">
        <v>5533</v>
      </c>
      <c r="Y2" s="502" t="s">
        <v>5531</v>
      </c>
      <c r="Z2" s="502" t="s">
        <v>5532</v>
      </c>
    </row>
    <row r="3" spans="1:27" x14ac:dyDescent="0.25">
      <c r="A3" s="486"/>
      <c r="B3" s="486"/>
      <c r="C3" s="486"/>
      <c r="D3" s="486"/>
      <c r="E3" s="486"/>
      <c r="F3" s="486"/>
      <c r="G3" s="486"/>
      <c r="H3" s="422" t="s">
        <v>1096</v>
      </c>
      <c r="I3" s="422" t="s">
        <v>1188</v>
      </c>
      <c r="J3" s="422" t="s">
        <v>1800</v>
      </c>
      <c r="K3" s="422" t="s">
        <v>1801</v>
      </c>
      <c r="L3" s="422" t="s">
        <v>1456</v>
      </c>
      <c r="M3" s="564"/>
      <c r="N3" s="472"/>
      <c r="O3" s="472"/>
      <c r="P3" s="472"/>
      <c r="Q3" s="472"/>
      <c r="R3" s="472"/>
      <c r="S3" s="472"/>
      <c r="T3" s="472"/>
      <c r="U3" s="472"/>
      <c r="V3" s="472"/>
      <c r="W3" s="472"/>
      <c r="X3" s="502"/>
      <c r="Y3" s="502"/>
      <c r="Z3" s="502"/>
    </row>
    <row r="4" spans="1:27" x14ac:dyDescent="0.25">
      <c r="A4" s="420">
        <v>1</v>
      </c>
      <c r="B4" s="17" t="s">
        <v>5514</v>
      </c>
      <c r="C4" s="420" t="s">
        <v>1498</v>
      </c>
      <c r="D4" s="419" t="s">
        <v>5474</v>
      </c>
      <c r="E4" s="420" t="s">
        <v>54</v>
      </c>
      <c r="F4" s="431">
        <v>10</v>
      </c>
      <c r="G4" s="420" t="s">
        <v>4980</v>
      </c>
      <c r="H4" s="420" t="s">
        <v>4981</v>
      </c>
      <c r="I4" s="420" t="s">
        <v>5515</v>
      </c>
      <c r="J4" s="420" t="s">
        <v>274</v>
      </c>
      <c r="K4" s="420" t="s">
        <v>274</v>
      </c>
      <c r="M4" s="426" t="s">
        <v>5274</v>
      </c>
      <c r="N4" s="426" t="s">
        <v>867</v>
      </c>
      <c r="O4" s="420" t="s">
        <v>1498</v>
      </c>
      <c r="P4" s="426" t="s">
        <v>2860</v>
      </c>
      <c r="Q4" s="426" t="s">
        <v>2241</v>
      </c>
      <c r="R4" s="420" t="str">
        <f>IF(LEFT(H4,3)="ALW","0",IF(LEFT(H4,4)="CHV1","1",IF(LEFT(H4,4)="CHV2","2",IF(LEFT(H4,4)="ADM","4","X"))) )</f>
        <v>0</v>
      </c>
      <c r="S4" s="420" t="str">
        <f>IF(LEFT(I4,3)="ALW","0",IF(LEFT(I4,4)="CHV1","1",IF(LEFT(I4,4)="CHV2","2",IF(LEFT(I4,4)="ADM","4",IF(LEFT(I4,4)="Nev","F","X")))) )</f>
        <v>F</v>
      </c>
      <c r="T4" s="420" t="str">
        <f>IF(LEFT(L4,3)="ALW","0X",IF(LEFT(L4,4)="CHV1","10",IF(LEFT(L4,4)="CHV2","2X",IF(LEFT(L4,4)="ADM","4X",IF(LEFT(L4,4)="Nev","FX","XX")))) )</f>
        <v>XX</v>
      </c>
      <c r="U4" s="420" t="str">
        <f>IF(LEFT(J4,3)="ALW","0",IF(LEFT(J4,4)="CHV1","1",IF(LEFT(J4,4)="CHV2","2",IF(LEFT(J4,4)="ADM","4",IF(LEFT(J4,4)="Nev","F","X")))) )</f>
        <v>4</v>
      </c>
      <c r="V4" s="420" t="str">
        <f>IF(LEFT(K4,3)="ALW","0",IF(LEFT(K4,4)="CHV1","1",IF(LEFT(K4,4)="CHV2","2",IF(LEFT(K4,4)="ADM","4",IF(LEFT(K4,4)="Nev","F","X")))) )</f>
        <v>4</v>
      </c>
      <c r="W4" s="420" t="str">
        <f>IF(LEFT(E4,1)="T","00",IF(LEFT(E4,1)="L","01",IF(LEFT(E4,1)="C","03","XX")))</f>
        <v>00</v>
      </c>
      <c r="X4" s="426" t="s">
        <v>2352</v>
      </c>
      <c r="Y4" s="420" t="str">
        <f>IF(LEFT(E4,1)="T","00",IF(LEFT(E4,1)="L","XX",IF(LEFT(E4,1)="C","XX","XX")))</f>
        <v>00</v>
      </c>
      <c r="Z4" s="420" t="str">
        <f>IF(LEFT(E4,1)="T","00",IF(LEFT(E4,1)="L","XX",IF(LEFT(E4,1)="C","XX","XX")))</f>
        <v>00</v>
      </c>
      <c r="AA4" s="424" t="str">
        <f>(M4&amp;N4&amp;O4&amp;P4&amp;Q4&amp;R4&amp;S4&amp;T4&amp;U4&amp;V4&amp;W4&amp;X4&amp;Y4&amp;Z4)</f>
        <v>0000000A2FE204000FXX4400020000</v>
      </c>
    </row>
    <row r="5" spans="1:27" x14ac:dyDescent="0.25">
      <c r="A5" s="420">
        <v>2</v>
      </c>
      <c r="B5" s="424" t="s">
        <v>1499</v>
      </c>
      <c r="C5" s="420" t="s">
        <v>1500</v>
      </c>
      <c r="D5" s="420" t="s">
        <v>733</v>
      </c>
      <c r="E5" s="420" t="s">
        <v>54</v>
      </c>
      <c r="F5" s="424" t="s">
        <v>5480</v>
      </c>
      <c r="G5" s="420" t="s">
        <v>4980</v>
      </c>
      <c r="H5" s="420" t="s">
        <v>4981</v>
      </c>
      <c r="I5" s="420" t="s">
        <v>198</v>
      </c>
      <c r="J5" s="420" t="s">
        <v>274</v>
      </c>
      <c r="K5" s="420" t="s">
        <v>274</v>
      </c>
      <c r="M5" s="426" t="s">
        <v>5274</v>
      </c>
      <c r="N5" s="426" t="s">
        <v>5527</v>
      </c>
      <c r="O5" s="420" t="s">
        <v>1500</v>
      </c>
      <c r="P5" s="426" t="s">
        <v>2860</v>
      </c>
      <c r="Q5" s="426" t="s">
        <v>2241</v>
      </c>
      <c r="R5" s="420" t="str">
        <f>IF(LEFT(H5,3)="ALW","0",IF(LEFT(H5,4)="CHV1","1",IF(LEFT(H5,4)="CHV2","2",IF(LEFT(H5,4)="ADM","4","X"))) )</f>
        <v>0</v>
      </c>
      <c r="S5" s="420" t="str">
        <f>IF(LEFT(I5,3)="ALW","0",IF(LEFT(I5,4)="CHV1","1",IF(LEFT(I5,4)="CHV2","2",IF(LEFT(I5,4)="ADM","4",IF(LEFT(I5,4)="Nev","F","X")))) )</f>
        <v>1</v>
      </c>
      <c r="T5" s="420" t="str">
        <f>IF(LEFT(L5,3)="ALW","0X",IF(LEFT(L5,4)="CHV1","10",IF(LEFT(L5,4)="CHV2","2X",IF(LEFT(L5,4)="ADM","4X",IF(LEFT(L5,4)="Nev","FX","XX")))) )</f>
        <v>XX</v>
      </c>
      <c r="U5" s="420" t="str">
        <f>IF(LEFT(J5,3)="ALW","0",IF(LEFT(J5,4)="CHV1","1",IF(LEFT(J5,4)="CHV2","2",IF(LEFT(J5,4)="ADM","4",IF(LEFT(J5,4)="Nev","F","X")))) )</f>
        <v>4</v>
      </c>
      <c r="V5" s="420" t="str">
        <f>IF(LEFT(K5,3)="ALW","0",IF(LEFT(K5,4)="CHV1","1",IF(LEFT(K5,4)="CHV2","2",IF(LEFT(K5,4)="ADM","4",IF(LEFT(K5,4)="Nev","F","X")))) )</f>
        <v>4</v>
      </c>
      <c r="W5" s="420" t="str">
        <f>IF(LEFT(E5,1)="T","00",IF(LEFT(E5,1)="L","01",IF(LEFT(E5,1)="C","03","XX")))</f>
        <v>00</v>
      </c>
      <c r="X5" s="426" t="s">
        <v>2352</v>
      </c>
      <c r="Y5" s="420" t="str">
        <f>IF(LEFT(E5,1)="T","00",IF(LEFT(E5,1)="L","XX",IF(LEFT(E5,1)="C","XX","XX")))</f>
        <v>00</v>
      </c>
      <c r="Z5" s="420" t="str">
        <f>IF(LEFT(E5,1)="T","00",IF(LEFT(E5,1)="L","XX",IF(LEFT(E5,1)="C","XX","XX")))</f>
        <v>00</v>
      </c>
      <c r="AA5" s="424" t="str">
        <f>(M5&amp;N5&amp;O5&amp;P5&amp;Q5&amp;R5&amp;S5&amp;T5&amp;U5&amp;V5&amp;W5&amp;X5&amp;Y5&amp;Z5)</f>
        <v>0000XXXX2F05040001XX4400020000</v>
      </c>
    </row>
    <row r="6" spans="1:27" x14ac:dyDescent="0.25">
      <c r="A6" s="425"/>
      <c r="B6" s="428"/>
      <c r="C6" s="425"/>
      <c r="D6" s="425"/>
      <c r="E6" s="425"/>
      <c r="F6" s="428"/>
      <c r="G6" s="425"/>
      <c r="H6" s="425"/>
      <c r="I6" s="425"/>
      <c r="J6" s="425"/>
      <c r="K6" s="425"/>
      <c r="L6" s="425"/>
      <c r="M6" s="429"/>
      <c r="N6" s="426" t="s">
        <v>5525</v>
      </c>
      <c r="O6" s="429"/>
      <c r="P6" s="430"/>
      <c r="Q6" s="430"/>
      <c r="R6" s="429"/>
      <c r="S6" s="429"/>
      <c r="T6" s="429"/>
      <c r="U6" s="429"/>
      <c r="V6" s="429"/>
      <c r="W6" s="429"/>
      <c r="X6" s="430"/>
      <c r="Y6" s="429"/>
      <c r="Z6" s="429"/>
      <c r="AA6" s="424"/>
    </row>
    <row r="7" spans="1:27" x14ac:dyDescent="0.25">
      <c r="A7" s="420">
        <v>1</v>
      </c>
      <c r="B7" s="424" t="s">
        <v>3909</v>
      </c>
      <c r="C7" s="420" t="s">
        <v>816</v>
      </c>
      <c r="D7" s="419" t="s">
        <v>5474</v>
      </c>
      <c r="E7" s="420" t="s">
        <v>54</v>
      </c>
      <c r="F7" s="424" t="s">
        <v>5469</v>
      </c>
      <c r="G7" s="420" t="s">
        <v>4980</v>
      </c>
      <c r="H7" s="420" t="s">
        <v>4981</v>
      </c>
      <c r="I7" s="420" t="s">
        <v>198</v>
      </c>
      <c r="J7" s="420" t="s">
        <v>274</v>
      </c>
      <c r="K7" s="420" t="s">
        <v>274</v>
      </c>
      <c r="M7" s="420" t="s">
        <v>5523</v>
      </c>
      <c r="N7" s="426" t="s">
        <v>5525</v>
      </c>
      <c r="O7" s="420" t="s">
        <v>816</v>
      </c>
      <c r="P7" s="426" t="s">
        <v>2860</v>
      </c>
      <c r="Q7" s="426" t="s">
        <v>2241</v>
      </c>
      <c r="R7" s="420" t="str">
        <f t="shared" ref="R7:R45" si="0">IF(LEFT(H7,3)="ALW","0",IF(LEFT(H7,4)="CHV1","1",IF(LEFT(H7,4)="CHV2","2",IF(LEFT(H7,4)="ADM","4","X"))) )</f>
        <v>0</v>
      </c>
      <c r="S7" s="420" t="str">
        <f t="shared" ref="S7:S45" si="1">IF(LEFT(I7,3)="ALW","0",IF(LEFT(I7,4)="CHV1","1",IF(LEFT(I7,4)="CHV2","2",IF(LEFT(I7,4)="ADM","4",IF(LEFT(I7,4)="Nev","F","X")))) )</f>
        <v>1</v>
      </c>
      <c r="T7" s="420" t="str">
        <f t="shared" ref="T7:T45" si="2">IF(LEFT(L7,3)="ALW","0X",IF(LEFT(L7,4)="CHV1","10",IF(LEFT(L7,4)="CHV2","2X",IF(LEFT(L7,4)="ADM","4X",IF(LEFT(L7,4)="Nev","FX","XX")))) )</f>
        <v>XX</v>
      </c>
      <c r="U7" s="420" t="str">
        <f t="shared" ref="U7:U45" si="3">IF(LEFT(J7,3)="ALW","0",IF(LEFT(J7,4)="CHV1","1",IF(LEFT(J7,4)="CHV2","2",IF(LEFT(J7,4)="ADM","4",IF(LEFT(J7,4)="Nev","F","X")))) )</f>
        <v>4</v>
      </c>
      <c r="V7" s="420" t="str">
        <f t="shared" ref="V7:V45" si="4">IF(LEFT(K7,3)="ALW","0",IF(LEFT(K7,4)="CHV1","1",IF(LEFT(K7,4)="CHV2","2",IF(LEFT(K7,4)="ADM","4",IF(LEFT(K7,4)="Nev","F","X")))) )</f>
        <v>4</v>
      </c>
      <c r="W7" s="420" t="str">
        <f t="shared" ref="W7:W45" si="5">IF(LEFT(E7,1)="T","00",IF(LEFT(E7,1)="L","01",IF(LEFT(E7,1)="C","03","XX")))</f>
        <v>00</v>
      </c>
      <c r="X7" s="426" t="s">
        <v>2352</v>
      </c>
      <c r="Y7" s="420" t="str">
        <f t="shared" ref="Y7:Y45" si="6">IF(LEFT(E7,1)="T","00",IF(LEFT(E7,1)="L","XX",IF(LEFT(E7,1)="C","XX","XX")))</f>
        <v>00</v>
      </c>
      <c r="Z7" s="420" t="str">
        <f t="shared" ref="Z7:Z45" si="7">IF(LEFT(E7,1)="T","00",IF(LEFT(E7,1)="L","XX",IF(LEFT(E7,1)="C","XX","XX")))</f>
        <v>00</v>
      </c>
      <c r="AA7" s="424" t="str">
        <f t="shared" ref="AA7:AA45" si="8">(M7&amp;N7&amp;O7&amp;P7&amp;Q7&amp;R7&amp;S7&amp;T7&amp;U7&amp;V7&amp;W7&amp;X7&amp;Y7&amp;Z7)</f>
        <v>'0000XXXX'6F05040001XX4400020000</v>
      </c>
    </row>
    <row r="8" spans="1:27" x14ac:dyDescent="0.25">
      <c r="A8" s="420">
        <v>2</v>
      </c>
      <c r="B8" s="424" t="s">
        <v>3773</v>
      </c>
      <c r="C8" s="420" t="s">
        <v>847</v>
      </c>
      <c r="D8" s="419" t="s">
        <v>5474</v>
      </c>
      <c r="E8" s="420" t="s">
        <v>54</v>
      </c>
      <c r="F8" s="431">
        <v>9</v>
      </c>
      <c r="G8" s="420" t="s">
        <v>4980</v>
      </c>
      <c r="H8" s="420" t="s">
        <v>198</v>
      </c>
      <c r="I8" s="420" t="s">
        <v>274</v>
      </c>
      <c r="J8" s="420" t="s">
        <v>274</v>
      </c>
      <c r="K8" s="420" t="s">
        <v>198</v>
      </c>
      <c r="M8" s="420" t="s">
        <v>5523</v>
      </c>
      <c r="N8" s="426" t="s">
        <v>182</v>
      </c>
      <c r="O8" s="420" t="s">
        <v>847</v>
      </c>
      <c r="P8" s="426" t="s">
        <v>2860</v>
      </c>
      <c r="Q8" s="426" t="s">
        <v>2241</v>
      </c>
      <c r="R8" s="420" t="str">
        <f t="shared" si="0"/>
        <v>1</v>
      </c>
      <c r="S8" s="420" t="str">
        <f t="shared" si="1"/>
        <v>4</v>
      </c>
      <c r="T8" s="420" t="str">
        <f t="shared" si="2"/>
        <v>XX</v>
      </c>
      <c r="U8" s="420" t="str">
        <f t="shared" si="3"/>
        <v>4</v>
      </c>
      <c r="V8" s="420" t="str">
        <f t="shared" si="4"/>
        <v>1</v>
      </c>
      <c r="W8" s="420" t="str">
        <f t="shared" si="5"/>
        <v>00</v>
      </c>
      <c r="X8" s="426" t="s">
        <v>2352</v>
      </c>
      <c r="Y8" s="420" t="str">
        <f t="shared" si="6"/>
        <v>00</v>
      </c>
      <c r="Z8" s="420" t="str">
        <f t="shared" si="7"/>
        <v>00</v>
      </c>
      <c r="AA8" s="424" t="str">
        <f t="shared" si="8"/>
        <v>'00000009'6F07040014XX4100020000</v>
      </c>
    </row>
    <row r="9" spans="1:27" x14ac:dyDescent="0.25">
      <c r="A9" s="420">
        <v>3</v>
      </c>
      <c r="B9" s="424" t="s">
        <v>3768</v>
      </c>
      <c r="C9" s="420" t="s">
        <v>852</v>
      </c>
      <c r="D9" s="419" t="s">
        <v>5474</v>
      </c>
      <c r="E9" s="420" t="s">
        <v>54</v>
      </c>
      <c r="F9" s="431">
        <v>9</v>
      </c>
      <c r="G9" s="419" t="s">
        <v>5472</v>
      </c>
      <c r="H9" s="420" t="s">
        <v>198</v>
      </c>
      <c r="I9" s="420" t="s">
        <v>198</v>
      </c>
      <c r="J9" s="420" t="s">
        <v>274</v>
      </c>
      <c r="K9" s="420" t="s">
        <v>274</v>
      </c>
      <c r="M9" s="420" t="s">
        <v>5523</v>
      </c>
      <c r="N9" s="426" t="s">
        <v>182</v>
      </c>
      <c r="O9" s="420" t="s">
        <v>852</v>
      </c>
      <c r="P9" s="426" t="s">
        <v>2860</v>
      </c>
      <c r="Q9" s="426" t="s">
        <v>2241</v>
      </c>
      <c r="R9" s="420" t="str">
        <f t="shared" si="0"/>
        <v>1</v>
      </c>
      <c r="S9" s="420" t="str">
        <f t="shared" si="1"/>
        <v>1</v>
      </c>
      <c r="T9" s="420" t="str">
        <f t="shared" si="2"/>
        <v>XX</v>
      </c>
      <c r="U9" s="420" t="str">
        <f t="shared" si="3"/>
        <v>4</v>
      </c>
      <c r="V9" s="420" t="str">
        <f t="shared" si="4"/>
        <v>4</v>
      </c>
      <c r="W9" s="420" t="str">
        <f t="shared" si="5"/>
        <v>00</v>
      </c>
      <c r="X9" s="426" t="s">
        <v>2352</v>
      </c>
      <c r="Y9" s="420" t="str">
        <f t="shared" si="6"/>
        <v>00</v>
      </c>
      <c r="Z9" s="420" t="str">
        <f t="shared" si="7"/>
        <v>00</v>
      </c>
      <c r="AA9" s="424" t="str">
        <f t="shared" si="8"/>
        <v>'00000009'6F20040011XX4400020000</v>
      </c>
    </row>
    <row r="10" spans="1:27" x14ac:dyDescent="0.25">
      <c r="A10" s="420">
        <v>4</v>
      </c>
      <c r="B10" s="424" t="s">
        <v>5473</v>
      </c>
      <c r="C10" s="420" t="s">
        <v>856</v>
      </c>
      <c r="D10" s="420" t="s">
        <v>733</v>
      </c>
      <c r="E10" s="420" t="s">
        <v>54</v>
      </c>
      <c r="F10" s="424" t="s">
        <v>5478</v>
      </c>
      <c r="G10" s="420" t="s">
        <v>4980</v>
      </c>
      <c r="H10" s="420" t="s">
        <v>198</v>
      </c>
      <c r="I10" s="420" t="s">
        <v>198</v>
      </c>
      <c r="J10" s="420" t="s">
        <v>274</v>
      </c>
      <c r="K10" s="420" t="s">
        <v>274</v>
      </c>
      <c r="M10" s="420" t="s">
        <v>5523</v>
      </c>
      <c r="N10" s="426" t="s">
        <v>5525</v>
      </c>
      <c r="O10" s="420" t="s">
        <v>856</v>
      </c>
      <c r="P10" s="426" t="s">
        <v>2860</v>
      </c>
      <c r="Q10" s="426" t="s">
        <v>2241</v>
      </c>
      <c r="R10" s="420" t="str">
        <f t="shared" si="0"/>
        <v>1</v>
      </c>
      <c r="S10" s="420" t="str">
        <f t="shared" si="1"/>
        <v>1</v>
      </c>
      <c r="T10" s="420" t="str">
        <f t="shared" si="2"/>
        <v>XX</v>
      </c>
      <c r="U10" s="420" t="str">
        <f t="shared" si="3"/>
        <v>4</v>
      </c>
      <c r="V10" s="420" t="str">
        <f t="shared" si="4"/>
        <v>4</v>
      </c>
      <c r="W10" s="420" t="str">
        <f t="shared" si="5"/>
        <v>00</v>
      </c>
      <c r="X10" s="426" t="s">
        <v>2352</v>
      </c>
      <c r="Y10" s="420" t="str">
        <f t="shared" si="6"/>
        <v>00</v>
      </c>
      <c r="Z10" s="420" t="str">
        <f t="shared" si="7"/>
        <v>00</v>
      </c>
      <c r="AA10" s="424" t="str">
        <f t="shared" si="8"/>
        <v>'0000XXXX'6F30040011XX4400020000</v>
      </c>
    </row>
    <row r="11" spans="1:27" x14ac:dyDescent="0.25">
      <c r="A11" s="420">
        <v>5</v>
      </c>
      <c r="B11" s="17" t="s">
        <v>3777</v>
      </c>
      <c r="C11" s="420" t="s">
        <v>858</v>
      </c>
      <c r="D11" s="419" t="s">
        <v>5474</v>
      </c>
      <c r="E11" s="420" t="s">
        <v>54</v>
      </c>
      <c r="F11" s="431">
        <v>1</v>
      </c>
      <c r="G11" s="420" t="s">
        <v>4980</v>
      </c>
      <c r="H11" s="420" t="s">
        <v>198</v>
      </c>
      <c r="I11" s="420" t="s">
        <v>274</v>
      </c>
      <c r="J11" s="420" t="s">
        <v>274</v>
      </c>
      <c r="K11" s="420" t="s">
        <v>274</v>
      </c>
      <c r="M11" s="420" t="s">
        <v>5523</v>
      </c>
      <c r="N11" s="426" t="s">
        <v>5516</v>
      </c>
      <c r="O11" s="420" t="s">
        <v>858</v>
      </c>
      <c r="P11" s="426" t="s">
        <v>2860</v>
      </c>
      <c r="Q11" s="426" t="s">
        <v>2241</v>
      </c>
      <c r="R11" s="420" t="str">
        <f t="shared" si="0"/>
        <v>1</v>
      </c>
      <c r="S11" s="420" t="str">
        <f t="shared" si="1"/>
        <v>4</v>
      </c>
      <c r="T11" s="420" t="str">
        <f t="shared" si="2"/>
        <v>XX</v>
      </c>
      <c r="U11" s="420" t="str">
        <f t="shared" si="3"/>
        <v>4</v>
      </c>
      <c r="V11" s="420" t="str">
        <f t="shared" si="4"/>
        <v>4</v>
      </c>
      <c r="W11" s="420" t="str">
        <f t="shared" si="5"/>
        <v>00</v>
      </c>
      <c r="X11" s="426" t="s">
        <v>2352</v>
      </c>
      <c r="Y11" s="420" t="str">
        <f t="shared" si="6"/>
        <v>00</v>
      </c>
      <c r="Z11" s="420" t="str">
        <f t="shared" si="7"/>
        <v>00</v>
      </c>
      <c r="AA11" s="424" t="str">
        <f t="shared" si="8"/>
        <v>'000000016F31040014XX4400020000</v>
      </c>
    </row>
    <row r="12" spans="1:27" x14ac:dyDescent="0.25">
      <c r="A12" s="420">
        <v>6</v>
      </c>
      <c r="B12" s="424" t="s">
        <v>5475</v>
      </c>
      <c r="C12" s="420" t="s">
        <v>862</v>
      </c>
      <c r="D12" s="420" t="s">
        <v>733</v>
      </c>
      <c r="E12" s="420" t="s">
        <v>54</v>
      </c>
      <c r="F12" s="431">
        <v>3</v>
      </c>
      <c r="G12" s="420" t="s">
        <v>4980</v>
      </c>
      <c r="H12" s="420" t="s">
        <v>198</v>
      </c>
      <c r="I12" s="420" t="s">
        <v>275</v>
      </c>
      <c r="J12" s="420" t="s">
        <v>274</v>
      </c>
      <c r="K12" s="420" t="s">
        <v>274</v>
      </c>
      <c r="M12" s="420" t="s">
        <v>5523</v>
      </c>
      <c r="N12" s="426" t="s">
        <v>5518</v>
      </c>
      <c r="O12" s="420" t="s">
        <v>862</v>
      </c>
      <c r="P12" s="426" t="s">
        <v>2860</v>
      </c>
      <c r="Q12" s="426" t="s">
        <v>2241</v>
      </c>
      <c r="R12" s="420" t="str">
        <f t="shared" si="0"/>
        <v>1</v>
      </c>
      <c r="S12" s="420" t="str">
        <f t="shared" si="1"/>
        <v>1</v>
      </c>
      <c r="T12" s="420" t="str">
        <f t="shared" si="2"/>
        <v>XX</v>
      </c>
      <c r="U12" s="420" t="str">
        <f t="shared" si="3"/>
        <v>4</v>
      </c>
      <c r="V12" s="420" t="str">
        <f t="shared" si="4"/>
        <v>4</v>
      </c>
      <c r="W12" s="420" t="str">
        <f t="shared" si="5"/>
        <v>00</v>
      </c>
      <c r="X12" s="426" t="s">
        <v>2352</v>
      </c>
      <c r="Y12" s="420" t="str">
        <f t="shared" si="6"/>
        <v>00</v>
      </c>
      <c r="Z12" s="420" t="str">
        <f t="shared" si="7"/>
        <v>00</v>
      </c>
      <c r="AA12" s="424" t="str">
        <f t="shared" si="8"/>
        <v>'000000036F37040011XX4400020000</v>
      </c>
    </row>
    <row r="13" spans="1:27" x14ac:dyDescent="0.25">
      <c r="A13" s="420">
        <v>7</v>
      </c>
      <c r="B13" s="17" t="s">
        <v>3915</v>
      </c>
      <c r="C13" s="420" t="s">
        <v>868</v>
      </c>
      <c r="D13" s="419" t="s">
        <v>5474</v>
      </c>
      <c r="E13" s="420" t="s">
        <v>54</v>
      </c>
      <c r="F13" s="424" t="s">
        <v>5477</v>
      </c>
      <c r="G13" s="420" t="s">
        <v>4980</v>
      </c>
      <c r="H13" s="420" t="s">
        <v>198</v>
      </c>
      <c r="I13" s="420" t="s">
        <v>274</v>
      </c>
      <c r="J13" s="420" t="s">
        <v>274</v>
      </c>
      <c r="K13" s="420" t="s">
        <v>274</v>
      </c>
      <c r="M13" s="420" t="s">
        <v>5523</v>
      </c>
      <c r="N13" s="426" t="s">
        <v>5527</v>
      </c>
      <c r="O13" s="420" t="s">
        <v>868</v>
      </c>
      <c r="P13" s="426" t="s">
        <v>2860</v>
      </c>
      <c r="Q13" s="426" t="s">
        <v>2241</v>
      </c>
      <c r="R13" s="420" t="str">
        <f t="shared" si="0"/>
        <v>1</v>
      </c>
      <c r="S13" s="420" t="str">
        <f t="shared" si="1"/>
        <v>4</v>
      </c>
      <c r="T13" s="420" t="str">
        <f t="shared" si="2"/>
        <v>XX</v>
      </c>
      <c r="U13" s="420" t="str">
        <f t="shared" si="3"/>
        <v>4</v>
      </c>
      <c r="V13" s="420" t="str">
        <f t="shared" si="4"/>
        <v>4</v>
      </c>
      <c r="W13" s="420" t="str">
        <f t="shared" si="5"/>
        <v>00</v>
      </c>
      <c r="X13" s="426" t="s">
        <v>2352</v>
      </c>
      <c r="Y13" s="420" t="str">
        <f t="shared" si="6"/>
        <v>00</v>
      </c>
      <c r="Z13" s="420" t="str">
        <f t="shared" si="7"/>
        <v>00</v>
      </c>
      <c r="AA13" s="424" t="str">
        <f t="shared" si="8"/>
        <v>'0000XXXX6F38040014XX4400020000</v>
      </c>
    </row>
    <row r="14" spans="1:27" x14ac:dyDescent="0.25">
      <c r="A14" s="420">
        <v>8</v>
      </c>
      <c r="B14" s="424" t="s">
        <v>3782</v>
      </c>
      <c r="C14" s="420" t="s">
        <v>872</v>
      </c>
      <c r="D14" s="420" t="s">
        <v>733</v>
      </c>
      <c r="E14" s="423" t="s">
        <v>53</v>
      </c>
      <c r="F14" s="431">
        <v>3</v>
      </c>
      <c r="G14" s="419" t="s">
        <v>5472</v>
      </c>
      <c r="H14" s="420" t="s">
        <v>198</v>
      </c>
      <c r="I14" s="420" t="s">
        <v>275</v>
      </c>
      <c r="J14" s="420" t="s">
        <v>274</v>
      </c>
      <c r="K14" s="420" t="s">
        <v>274</v>
      </c>
      <c r="L14" s="420" t="s">
        <v>198</v>
      </c>
      <c r="M14" s="420" t="s">
        <v>5523</v>
      </c>
      <c r="N14" s="426" t="s">
        <v>5527</v>
      </c>
      <c r="O14" s="420" t="s">
        <v>872</v>
      </c>
      <c r="P14" s="426" t="s">
        <v>2860</v>
      </c>
      <c r="Q14" s="426" t="s">
        <v>2241</v>
      </c>
      <c r="R14" s="420" t="str">
        <f t="shared" si="0"/>
        <v>1</v>
      </c>
      <c r="S14" s="420" t="str">
        <f t="shared" si="1"/>
        <v>1</v>
      </c>
      <c r="T14" s="420" t="str">
        <f t="shared" si="2"/>
        <v>10</v>
      </c>
      <c r="U14" s="420" t="str">
        <f t="shared" si="3"/>
        <v>4</v>
      </c>
      <c r="V14" s="420" t="str">
        <f t="shared" si="4"/>
        <v>4</v>
      </c>
      <c r="W14" s="420" t="str">
        <f t="shared" si="5"/>
        <v>03</v>
      </c>
      <c r="X14" s="426" t="s">
        <v>2352</v>
      </c>
      <c r="Y14" s="420" t="str">
        <f t="shared" si="6"/>
        <v>XX</v>
      </c>
      <c r="Z14" s="420" t="str">
        <f t="shared" si="7"/>
        <v>XX</v>
      </c>
      <c r="AA14" s="424" t="str">
        <f t="shared" si="8"/>
        <v>'0000XXXX6F3904001110440302XXXX</v>
      </c>
    </row>
    <row r="15" spans="1:27" x14ac:dyDescent="0.25">
      <c r="A15" s="420">
        <v>9</v>
      </c>
      <c r="B15" s="424" t="s">
        <v>3783</v>
      </c>
      <c r="C15" s="420" t="s">
        <v>1586</v>
      </c>
      <c r="D15" s="420" t="s">
        <v>733</v>
      </c>
      <c r="E15" s="420" t="s">
        <v>54</v>
      </c>
      <c r="F15" s="424" t="s">
        <v>5479</v>
      </c>
      <c r="G15" s="420" t="s">
        <v>4980</v>
      </c>
      <c r="H15" s="420" t="s">
        <v>198</v>
      </c>
      <c r="I15" s="420" t="s">
        <v>274</v>
      </c>
      <c r="J15" s="420" t="s">
        <v>274</v>
      </c>
      <c r="K15" s="420" t="s">
        <v>274</v>
      </c>
      <c r="M15" s="420" t="s">
        <v>5523</v>
      </c>
      <c r="N15" s="426" t="s">
        <v>5527</v>
      </c>
      <c r="O15" s="420" t="s">
        <v>1586</v>
      </c>
      <c r="P15" s="426" t="s">
        <v>2860</v>
      </c>
      <c r="Q15" s="426" t="s">
        <v>2241</v>
      </c>
      <c r="R15" s="420" t="str">
        <f t="shared" si="0"/>
        <v>1</v>
      </c>
      <c r="S15" s="420" t="str">
        <f t="shared" si="1"/>
        <v>4</v>
      </c>
      <c r="T15" s="420" t="str">
        <f t="shared" si="2"/>
        <v>XX</v>
      </c>
      <c r="U15" s="420" t="str">
        <f t="shared" si="3"/>
        <v>4</v>
      </c>
      <c r="V15" s="420" t="str">
        <f t="shared" si="4"/>
        <v>4</v>
      </c>
      <c r="W15" s="420" t="str">
        <f t="shared" si="5"/>
        <v>00</v>
      </c>
      <c r="X15" s="426" t="s">
        <v>2352</v>
      </c>
      <c r="Y15" s="420" t="str">
        <f t="shared" si="6"/>
        <v>00</v>
      </c>
      <c r="Z15" s="420" t="str">
        <f t="shared" si="7"/>
        <v>00</v>
      </c>
      <c r="AA15" s="424" t="str">
        <f t="shared" si="8"/>
        <v>'0000XXXX6F3E040014XX4400020000</v>
      </c>
    </row>
    <row r="16" spans="1:27" x14ac:dyDescent="0.25">
      <c r="A16" s="420">
        <v>10</v>
      </c>
      <c r="B16" s="424" t="s">
        <v>3783</v>
      </c>
      <c r="C16" s="420" t="s">
        <v>1585</v>
      </c>
      <c r="D16" s="420" t="s">
        <v>733</v>
      </c>
      <c r="E16" s="420" t="s">
        <v>54</v>
      </c>
      <c r="F16" s="424" t="s">
        <v>5479</v>
      </c>
      <c r="G16" s="420" t="s">
        <v>4980</v>
      </c>
      <c r="H16" s="420" t="s">
        <v>198</v>
      </c>
      <c r="I16" s="420" t="s">
        <v>274</v>
      </c>
      <c r="J16" s="420" t="s">
        <v>274</v>
      </c>
      <c r="K16" s="420" t="s">
        <v>274</v>
      </c>
      <c r="M16" s="420" t="s">
        <v>5523</v>
      </c>
      <c r="N16" s="426" t="s">
        <v>5527</v>
      </c>
      <c r="O16" s="420" t="s">
        <v>1585</v>
      </c>
      <c r="P16" s="426" t="s">
        <v>2860</v>
      </c>
      <c r="Q16" s="426" t="s">
        <v>2241</v>
      </c>
      <c r="R16" s="420" t="str">
        <f t="shared" si="0"/>
        <v>1</v>
      </c>
      <c r="S16" s="420" t="str">
        <f t="shared" si="1"/>
        <v>4</v>
      </c>
      <c r="T16" s="420" t="str">
        <f t="shared" si="2"/>
        <v>XX</v>
      </c>
      <c r="U16" s="420" t="str">
        <f t="shared" si="3"/>
        <v>4</v>
      </c>
      <c r="V16" s="420" t="str">
        <f t="shared" si="4"/>
        <v>4</v>
      </c>
      <c r="W16" s="420" t="str">
        <f t="shared" si="5"/>
        <v>00</v>
      </c>
      <c r="X16" s="426" t="s">
        <v>2352</v>
      </c>
      <c r="Y16" s="420" t="str">
        <f t="shared" si="6"/>
        <v>00</v>
      </c>
      <c r="Z16" s="420" t="str">
        <f t="shared" si="7"/>
        <v>00</v>
      </c>
      <c r="AA16" s="424" t="str">
        <f t="shared" si="8"/>
        <v>'0000XXXX6F3F040014XX4400020000</v>
      </c>
    </row>
    <row r="17" spans="1:27" x14ac:dyDescent="0.25">
      <c r="A17" s="420">
        <v>11</v>
      </c>
      <c r="B17" s="424" t="s">
        <v>591</v>
      </c>
      <c r="C17" s="420" t="s">
        <v>882</v>
      </c>
      <c r="D17" s="420" t="s">
        <v>733</v>
      </c>
      <c r="E17" s="420" t="s">
        <v>54</v>
      </c>
      <c r="F17" s="431">
        <v>17</v>
      </c>
      <c r="G17" s="420" t="s">
        <v>4980</v>
      </c>
      <c r="H17" s="420" t="s">
        <v>4981</v>
      </c>
      <c r="I17" s="420" t="s">
        <v>274</v>
      </c>
      <c r="J17" s="420" t="s">
        <v>274</v>
      </c>
      <c r="K17" s="420" t="s">
        <v>274</v>
      </c>
      <c r="M17" s="420" t="s">
        <v>5523</v>
      </c>
      <c r="N17" s="426" t="s">
        <v>5522</v>
      </c>
      <c r="O17" s="420" t="s">
        <v>882</v>
      </c>
      <c r="P17" s="426" t="s">
        <v>2860</v>
      </c>
      <c r="Q17" s="426" t="s">
        <v>2241</v>
      </c>
      <c r="R17" s="420" t="str">
        <f t="shared" si="0"/>
        <v>0</v>
      </c>
      <c r="S17" s="420" t="str">
        <f t="shared" si="1"/>
        <v>4</v>
      </c>
      <c r="T17" s="420" t="str">
        <f t="shared" si="2"/>
        <v>XX</v>
      </c>
      <c r="U17" s="420" t="str">
        <f t="shared" si="3"/>
        <v>4</v>
      </c>
      <c r="V17" s="420" t="str">
        <f t="shared" si="4"/>
        <v>4</v>
      </c>
      <c r="W17" s="420" t="str">
        <f t="shared" si="5"/>
        <v>00</v>
      </c>
      <c r="X17" s="426" t="s">
        <v>2352</v>
      </c>
      <c r="Y17" s="420" t="str">
        <f t="shared" si="6"/>
        <v>00</v>
      </c>
      <c r="Z17" s="420" t="str">
        <f t="shared" si="7"/>
        <v>00</v>
      </c>
      <c r="AA17" s="424" t="str">
        <f t="shared" si="8"/>
        <v>'000000116F46040004XX4400020000</v>
      </c>
    </row>
    <row r="18" spans="1:27" x14ac:dyDescent="0.25">
      <c r="A18" s="420">
        <v>12</v>
      </c>
      <c r="B18" s="424" t="s">
        <v>3920</v>
      </c>
      <c r="C18" s="420" t="s">
        <v>877</v>
      </c>
      <c r="D18" s="420" t="s">
        <v>733</v>
      </c>
      <c r="E18" s="420" t="s">
        <v>54</v>
      </c>
      <c r="F18" s="431">
        <v>5</v>
      </c>
      <c r="G18" s="420" t="s">
        <v>4980</v>
      </c>
      <c r="H18" s="420" t="s">
        <v>198</v>
      </c>
      <c r="I18" s="420" t="s">
        <v>275</v>
      </c>
      <c r="J18" s="420" t="s">
        <v>274</v>
      </c>
      <c r="K18" s="420" t="s">
        <v>274</v>
      </c>
      <c r="M18" s="420" t="s">
        <v>5523</v>
      </c>
      <c r="N18" s="426" t="s">
        <v>188</v>
      </c>
      <c r="O18" s="420" t="s">
        <v>877</v>
      </c>
      <c r="P18" s="426" t="s">
        <v>2860</v>
      </c>
      <c r="Q18" s="426" t="s">
        <v>2241</v>
      </c>
      <c r="R18" s="420" t="str">
        <f t="shared" si="0"/>
        <v>1</v>
      </c>
      <c r="S18" s="420" t="str">
        <f t="shared" si="1"/>
        <v>1</v>
      </c>
      <c r="T18" s="420" t="str">
        <f t="shared" si="2"/>
        <v>XX</v>
      </c>
      <c r="U18" s="420" t="str">
        <f t="shared" si="3"/>
        <v>4</v>
      </c>
      <c r="V18" s="420" t="str">
        <f t="shared" si="4"/>
        <v>4</v>
      </c>
      <c r="W18" s="420" t="str">
        <f t="shared" si="5"/>
        <v>00</v>
      </c>
      <c r="X18" s="426" t="s">
        <v>2352</v>
      </c>
      <c r="Y18" s="420" t="str">
        <f t="shared" si="6"/>
        <v>00</v>
      </c>
      <c r="Z18" s="420" t="str">
        <f t="shared" si="7"/>
        <v>00</v>
      </c>
      <c r="AA18" s="424" t="str">
        <f t="shared" si="8"/>
        <v>'00000005'6F41040011XX4400020000</v>
      </c>
    </row>
    <row r="19" spans="1:27" x14ac:dyDescent="0.25">
      <c r="A19" s="420">
        <v>13</v>
      </c>
      <c r="B19" s="424" t="s">
        <v>589</v>
      </c>
      <c r="C19" s="420" t="s">
        <v>880</v>
      </c>
      <c r="D19" s="420" t="s">
        <v>733</v>
      </c>
      <c r="E19" s="420" t="s">
        <v>54</v>
      </c>
      <c r="F19" s="424" t="s">
        <v>5480</v>
      </c>
      <c r="G19" s="420" t="s">
        <v>4980</v>
      </c>
      <c r="H19" s="420" t="s">
        <v>198</v>
      </c>
      <c r="I19" s="420" t="s">
        <v>198</v>
      </c>
      <c r="J19" s="420" t="s">
        <v>274</v>
      </c>
      <c r="K19" s="420" t="s">
        <v>274</v>
      </c>
      <c r="M19" s="420" t="s">
        <v>5523</v>
      </c>
      <c r="N19" s="426" t="s">
        <v>5527</v>
      </c>
      <c r="O19" s="420" t="s">
        <v>880</v>
      </c>
      <c r="P19" s="426" t="s">
        <v>2860</v>
      </c>
      <c r="Q19" s="426" t="s">
        <v>2241</v>
      </c>
      <c r="R19" s="420" t="str">
        <f t="shared" si="0"/>
        <v>1</v>
      </c>
      <c r="S19" s="420" t="str">
        <f t="shared" si="1"/>
        <v>1</v>
      </c>
      <c r="T19" s="420" t="str">
        <f t="shared" si="2"/>
        <v>XX</v>
      </c>
      <c r="U19" s="420" t="str">
        <f t="shared" si="3"/>
        <v>4</v>
      </c>
      <c r="V19" s="420" t="str">
        <f t="shared" si="4"/>
        <v>4</v>
      </c>
      <c r="W19" s="420" t="str">
        <f t="shared" si="5"/>
        <v>00</v>
      </c>
      <c r="X19" s="426" t="s">
        <v>2352</v>
      </c>
      <c r="Y19" s="420" t="str">
        <f t="shared" si="6"/>
        <v>00</v>
      </c>
      <c r="Z19" s="420" t="str">
        <f t="shared" si="7"/>
        <v>00</v>
      </c>
      <c r="AA19" s="424" t="str">
        <f t="shared" si="8"/>
        <v>'0000XXXX6F45040011XX4400020000</v>
      </c>
    </row>
    <row r="20" spans="1:27" x14ac:dyDescent="0.25">
      <c r="A20" s="420">
        <v>14</v>
      </c>
      <c r="B20" s="17" t="s">
        <v>599</v>
      </c>
      <c r="C20" s="420" t="s">
        <v>893</v>
      </c>
      <c r="D20" s="419" t="s">
        <v>5474</v>
      </c>
      <c r="E20" s="420" t="s">
        <v>54</v>
      </c>
      <c r="F20" s="431">
        <v>16</v>
      </c>
      <c r="G20" s="419" t="s">
        <v>5472</v>
      </c>
      <c r="H20" s="420" t="s">
        <v>198</v>
      </c>
      <c r="I20" s="420" t="s">
        <v>198</v>
      </c>
      <c r="J20" s="420" t="s">
        <v>274</v>
      </c>
      <c r="K20" s="420" t="s">
        <v>274</v>
      </c>
      <c r="M20" s="420" t="s">
        <v>5523</v>
      </c>
      <c r="N20" s="426" t="s">
        <v>5527</v>
      </c>
      <c r="O20" s="420" t="s">
        <v>893</v>
      </c>
      <c r="P20" s="426" t="s">
        <v>2860</v>
      </c>
      <c r="Q20" s="426" t="s">
        <v>2241</v>
      </c>
      <c r="R20" s="420" t="str">
        <f t="shared" si="0"/>
        <v>1</v>
      </c>
      <c r="S20" s="420" t="str">
        <f t="shared" si="1"/>
        <v>1</v>
      </c>
      <c r="T20" s="420" t="str">
        <f t="shared" si="2"/>
        <v>XX</v>
      </c>
      <c r="U20" s="420" t="str">
        <f t="shared" si="3"/>
        <v>4</v>
      </c>
      <c r="V20" s="420" t="str">
        <f t="shared" si="4"/>
        <v>4</v>
      </c>
      <c r="W20" s="420" t="str">
        <f t="shared" si="5"/>
        <v>00</v>
      </c>
      <c r="X20" s="426" t="s">
        <v>2352</v>
      </c>
      <c r="Y20" s="420" t="str">
        <f t="shared" si="6"/>
        <v>00</v>
      </c>
      <c r="Z20" s="420" t="str">
        <f t="shared" si="7"/>
        <v>00</v>
      </c>
      <c r="AA20" s="424" t="str">
        <f t="shared" si="8"/>
        <v>'0000XXXX6F74040011XX4400020000</v>
      </c>
    </row>
    <row r="21" spans="1:27" x14ac:dyDescent="0.25">
      <c r="A21" s="420">
        <v>15</v>
      </c>
      <c r="B21" s="17" t="s">
        <v>3787</v>
      </c>
      <c r="C21" s="420" t="s">
        <v>895</v>
      </c>
      <c r="D21" s="419" t="s">
        <v>5474</v>
      </c>
      <c r="E21" s="420" t="s">
        <v>54</v>
      </c>
      <c r="F21" s="431">
        <v>2</v>
      </c>
      <c r="G21" s="420" t="s">
        <v>4980</v>
      </c>
      <c r="H21" s="420" t="s">
        <v>198</v>
      </c>
      <c r="I21" s="420" t="s">
        <v>274</v>
      </c>
      <c r="J21" s="420" t="s">
        <v>274</v>
      </c>
      <c r="K21" s="420" t="s">
        <v>274</v>
      </c>
      <c r="M21" s="420" t="s">
        <v>5523</v>
      </c>
      <c r="N21" s="426" t="s">
        <v>5517</v>
      </c>
      <c r="O21" s="420" t="s">
        <v>895</v>
      </c>
      <c r="P21" s="426" t="s">
        <v>2860</v>
      </c>
      <c r="Q21" s="426" t="s">
        <v>2241</v>
      </c>
      <c r="R21" s="420" t="str">
        <f t="shared" si="0"/>
        <v>1</v>
      </c>
      <c r="S21" s="420" t="str">
        <f t="shared" si="1"/>
        <v>4</v>
      </c>
      <c r="T21" s="420" t="str">
        <f t="shared" si="2"/>
        <v>XX</v>
      </c>
      <c r="U21" s="420" t="str">
        <f t="shared" si="3"/>
        <v>4</v>
      </c>
      <c r="V21" s="420" t="str">
        <f t="shared" si="4"/>
        <v>4</v>
      </c>
      <c r="W21" s="420" t="str">
        <f t="shared" si="5"/>
        <v>00</v>
      </c>
      <c r="X21" s="426" t="s">
        <v>2352</v>
      </c>
      <c r="Y21" s="420" t="str">
        <f t="shared" si="6"/>
        <v>00</v>
      </c>
      <c r="Z21" s="420" t="str">
        <f t="shared" si="7"/>
        <v>00</v>
      </c>
      <c r="AA21" s="424" t="str">
        <f t="shared" si="8"/>
        <v>'000000026F78040014XX4400020000</v>
      </c>
    </row>
    <row r="22" spans="1:27" x14ac:dyDescent="0.25">
      <c r="A22" s="420">
        <v>16</v>
      </c>
      <c r="B22" s="17" t="s">
        <v>3789</v>
      </c>
      <c r="C22" s="420" t="s">
        <v>897</v>
      </c>
      <c r="D22" s="419" t="s">
        <v>5474</v>
      </c>
      <c r="E22" s="420" t="s">
        <v>54</v>
      </c>
      <c r="F22" s="431">
        <v>12</v>
      </c>
      <c r="G22" s="420" t="s">
        <v>4980</v>
      </c>
      <c r="H22" s="420" t="s">
        <v>198</v>
      </c>
      <c r="I22" s="420" t="s">
        <v>198</v>
      </c>
      <c r="J22" s="420" t="s">
        <v>274</v>
      </c>
      <c r="K22" s="420" t="s">
        <v>274</v>
      </c>
      <c r="M22" s="420" t="s">
        <v>5523</v>
      </c>
      <c r="N22" s="426" t="s">
        <v>641</v>
      </c>
      <c r="O22" s="420" t="s">
        <v>897</v>
      </c>
      <c r="P22" s="426" t="s">
        <v>2860</v>
      </c>
      <c r="Q22" s="426" t="s">
        <v>2241</v>
      </c>
      <c r="R22" s="420" t="str">
        <f t="shared" si="0"/>
        <v>1</v>
      </c>
      <c r="S22" s="420" t="str">
        <f t="shared" si="1"/>
        <v>1</v>
      </c>
      <c r="T22" s="420" t="str">
        <f t="shared" si="2"/>
        <v>XX</v>
      </c>
      <c r="U22" s="420" t="str">
        <f t="shared" si="3"/>
        <v>4</v>
      </c>
      <c r="V22" s="420" t="str">
        <f t="shared" si="4"/>
        <v>4</v>
      </c>
      <c r="W22" s="420" t="str">
        <f t="shared" si="5"/>
        <v>00</v>
      </c>
      <c r="X22" s="426" t="s">
        <v>2352</v>
      </c>
      <c r="Y22" s="420" t="str">
        <f t="shared" si="6"/>
        <v>00</v>
      </c>
      <c r="Z22" s="420" t="str">
        <f t="shared" si="7"/>
        <v>00</v>
      </c>
      <c r="AA22" s="424" t="str">
        <f t="shared" si="8"/>
        <v>'0000000C6F7B040011XX4400020000</v>
      </c>
    </row>
    <row r="23" spans="1:27" x14ac:dyDescent="0.25">
      <c r="A23" s="420">
        <v>17</v>
      </c>
      <c r="B23" s="17" t="s">
        <v>605</v>
      </c>
      <c r="C23" s="420" t="s">
        <v>900</v>
      </c>
      <c r="D23" s="419" t="s">
        <v>5474</v>
      </c>
      <c r="E23" s="420" t="s">
        <v>54</v>
      </c>
      <c r="F23" s="431">
        <v>11</v>
      </c>
      <c r="G23" s="419" t="s">
        <v>5472</v>
      </c>
      <c r="H23" s="420" t="s">
        <v>198</v>
      </c>
      <c r="I23" s="420" t="s">
        <v>198</v>
      </c>
      <c r="J23" s="420" t="s">
        <v>274</v>
      </c>
      <c r="K23" s="420" t="s">
        <v>198</v>
      </c>
      <c r="M23" s="420" t="s">
        <v>5523</v>
      </c>
      <c r="N23" s="426" t="s">
        <v>5527</v>
      </c>
      <c r="O23" s="420" t="s">
        <v>900</v>
      </c>
      <c r="P23" s="426" t="s">
        <v>2860</v>
      </c>
      <c r="Q23" s="426" t="s">
        <v>2241</v>
      </c>
      <c r="R23" s="420" t="str">
        <f t="shared" si="0"/>
        <v>1</v>
      </c>
      <c r="S23" s="420" t="str">
        <f t="shared" si="1"/>
        <v>1</v>
      </c>
      <c r="T23" s="420" t="str">
        <f t="shared" si="2"/>
        <v>XX</v>
      </c>
      <c r="U23" s="420" t="str">
        <f t="shared" si="3"/>
        <v>4</v>
      </c>
      <c r="V23" s="420" t="str">
        <f t="shared" si="4"/>
        <v>1</v>
      </c>
      <c r="W23" s="420" t="str">
        <f t="shared" si="5"/>
        <v>00</v>
      </c>
      <c r="X23" s="426" t="s">
        <v>2352</v>
      </c>
      <c r="Y23" s="420" t="str">
        <f t="shared" si="6"/>
        <v>00</v>
      </c>
      <c r="Z23" s="420" t="str">
        <f t="shared" si="7"/>
        <v>00</v>
      </c>
      <c r="AA23" s="424" t="str">
        <f t="shared" si="8"/>
        <v>'0000XXXX6F7E040011XX4100020000</v>
      </c>
    </row>
    <row r="24" spans="1:27" x14ac:dyDescent="0.25">
      <c r="A24" s="420">
        <v>18</v>
      </c>
      <c r="B24" s="17" t="s">
        <v>608</v>
      </c>
      <c r="C24" s="420" t="s">
        <v>904</v>
      </c>
      <c r="D24" s="419" t="s">
        <v>5474</v>
      </c>
      <c r="E24" s="420" t="s">
        <v>54</v>
      </c>
      <c r="F24" s="424" t="s">
        <v>5481</v>
      </c>
      <c r="G24" s="420" t="s">
        <v>4980</v>
      </c>
      <c r="H24" s="420" t="s">
        <v>4981</v>
      </c>
      <c r="I24" s="420" t="s">
        <v>274</v>
      </c>
      <c r="J24" s="420" t="s">
        <v>274</v>
      </c>
      <c r="K24" s="420" t="s">
        <v>274</v>
      </c>
      <c r="M24" s="420" t="s">
        <v>5523</v>
      </c>
      <c r="N24" s="426" t="s">
        <v>899</v>
      </c>
      <c r="O24" s="420" t="s">
        <v>904</v>
      </c>
      <c r="P24" s="426" t="s">
        <v>2860</v>
      </c>
      <c r="Q24" s="426" t="s">
        <v>2241</v>
      </c>
      <c r="R24" s="420" t="str">
        <f t="shared" si="0"/>
        <v>0</v>
      </c>
      <c r="S24" s="420" t="str">
        <f t="shared" si="1"/>
        <v>4</v>
      </c>
      <c r="T24" s="420" t="str">
        <f t="shared" si="2"/>
        <v>XX</v>
      </c>
      <c r="U24" s="420" t="str">
        <f t="shared" si="3"/>
        <v>4</v>
      </c>
      <c r="V24" s="420" t="str">
        <f t="shared" si="4"/>
        <v>4</v>
      </c>
      <c r="W24" s="420" t="str">
        <f t="shared" si="5"/>
        <v>00</v>
      </c>
      <c r="X24" s="426" t="s">
        <v>2352</v>
      </c>
      <c r="Y24" s="420" t="str">
        <f t="shared" si="6"/>
        <v>00</v>
      </c>
      <c r="Z24" s="420" t="str">
        <f t="shared" si="7"/>
        <v>00</v>
      </c>
      <c r="AA24" s="424" t="str">
        <f t="shared" si="8"/>
        <v>'0000000B6FAD040004XX4400020000</v>
      </c>
    </row>
    <row r="25" spans="1:27" x14ac:dyDescent="0.25">
      <c r="A25" s="420">
        <v>19</v>
      </c>
      <c r="B25" s="17" t="s">
        <v>3928</v>
      </c>
      <c r="C25" s="420" t="s">
        <v>907</v>
      </c>
      <c r="D25" s="419" t="s">
        <v>5474</v>
      </c>
      <c r="E25" s="420" t="s">
        <v>54</v>
      </c>
      <c r="F25" s="431">
        <v>1</v>
      </c>
      <c r="G25" s="420" t="s">
        <v>4980</v>
      </c>
      <c r="H25" s="420" t="s">
        <v>4981</v>
      </c>
      <c r="I25" s="420" t="s">
        <v>274</v>
      </c>
      <c r="J25" s="420" t="s">
        <v>274</v>
      </c>
      <c r="K25" s="420" t="s">
        <v>274</v>
      </c>
      <c r="M25" s="420" t="s">
        <v>5523</v>
      </c>
      <c r="N25" s="426" t="s">
        <v>5516</v>
      </c>
      <c r="O25" s="420" t="s">
        <v>907</v>
      </c>
      <c r="P25" s="426" t="s">
        <v>2860</v>
      </c>
      <c r="Q25" s="426" t="s">
        <v>2241</v>
      </c>
      <c r="R25" s="420" t="str">
        <f t="shared" si="0"/>
        <v>0</v>
      </c>
      <c r="S25" s="420" t="str">
        <f t="shared" si="1"/>
        <v>4</v>
      </c>
      <c r="T25" s="420" t="str">
        <f t="shared" si="2"/>
        <v>XX</v>
      </c>
      <c r="U25" s="420" t="str">
        <f t="shared" si="3"/>
        <v>4</v>
      </c>
      <c r="V25" s="420" t="str">
        <f t="shared" si="4"/>
        <v>4</v>
      </c>
      <c r="W25" s="420" t="str">
        <f t="shared" si="5"/>
        <v>00</v>
      </c>
      <c r="X25" s="426" t="s">
        <v>2352</v>
      </c>
      <c r="Y25" s="420" t="str">
        <f t="shared" si="6"/>
        <v>00</v>
      </c>
      <c r="Z25" s="420" t="str">
        <f t="shared" si="7"/>
        <v>00</v>
      </c>
      <c r="AA25" s="424" t="str">
        <f t="shared" si="8"/>
        <v>'000000016FAE040004XX4400020000</v>
      </c>
    </row>
    <row r="26" spans="1:27" x14ac:dyDescent="0.25">
      <c r="A26" s="420">
        <v>20</v>
      </c>
      <c r="B26" s="424" t="s">
        <v>3869</v>
      </c>
      <c r="C26" s="420" t="s">
        <v>1582</v>
      </c>
      <c r="D26" s="420" t="s">
        <v>733</v>
      </c>
      <c r="E26" s="420" t="s">
        <v>54</v>
      </c>
      <c r="F26" s="424" t="s">
        <v>5482</v>
      </c>
      <c r="G26" s="420" t="s">
        <v>4980</v>
      </c>
      <c r="H26" s="420" t="s">
        <v>198</v>
      </c>
      <c r="I26" s="420" t="s">
        <v>274</v>
      </c>
      <c r="J26" s="420" t="s">
        <v>274</v>
      </c>
      <c r="K26" s="420" t="s">
        <v>274</v>
      </c>
      <c r="M26" s="420" t="s">
        <v>5523</v>
      </c>
      <c r="N26" s="426" t="s">
        <v>5527</v>
      </c>
      <c r="O26" s="420" t="s">
        <v>1582</v>
      </c>
      <c r="P26" s="426" t="s">
        <v>2860</v>
      </c>
      <c r="Q26" s="426" t="s">
        <v>2241</v>
      </c>
      <c r="R26" s="420" t="str">
        <f t="shared" si="0"/>
        <v>1</v>
      </c>
      <c r="S26" s="420" t="str">
        <f t="shared" si="1"/>
        <v>4</v>
      </c>
      <c r="T26" s="420" t="str">
        <f t="shared" si="2"/>
        <v>XX</v>
      </c>
      <c r="U26" s="420" t="str">
        <f t="shared" si="3"/>
        <v>4</v>
      </c>
      <c r="V26" s="420" t="str">
        <f t="shared" si="4"/>
        <v>4</v>
      </c>
      <c r="W26" s="420" t="str">
        <f t="shared" si="5"/>
        <v>00</v>
      </c>
      <c r="X26" s="426" t="s">
        <v>2352</v>
      </c>
      <c r="Y26" s="420" t="str">
        <f t="shared" si="6"/>
        <v>00</v>
      </c>
      <c r="Z26" s="420" t="str">
        <f t="shared" si="7"/>
        <v>00</v>
      </c>
      <c r="AA26" s="424" t="str">
        <f t="shared" si="8"/>
        <v>'0000XXXX6FB1040014XX4400020000</v>
      </c>
    </row>
    <row r="27" spans="1:27" x14ac:dyDescent="0.25">
      <c r="A27" s="420">
        <v>21</v>
      </c>
      <c r="B27" s="424" t="s">
        <v>3871</v>
      </c>
      <c r="C27" s="420" t="s">
        <v>1583</v>
      </c>
      <c r="D27" s="420" t="s">
        <v>733</v>
      </c>
      <c r="E27" s="420" t="s">
        <v>54</v>
      </c>
      <c r="F27" s="424">
        <v>7</v>
      </c>
      <c r="G27" s="420" t="s">
        <v>4980</v>
      </c>
      <c r="H27" s="420" t="s">
        <v>198</v>
      </c>
      <c r="I27" s="420" t="s">
        <v>274</v>
      </c>
      <c r="J27" s="420" t="s">
        <v>274</v>
      </c>
      <c r="K27" s="420" t="s">
        <v>274</v>
      </c>
      <c r="M27" s="426" t="s">
        <v>5274</v>
      </c>
      <c r="N27" s="426" t="s">
        <v>5519</v>
      </c>
      <c r="O27" s="420" t="s">
        <v>1583</v>
      </c>
      <c r="P27" s="426" t="s">
        <v>2860</v>
      </c>
      <c r="Q27" s="426" t="s">
        <v>2241</v>
      </c>
      <c r="R27" s="420" t="str">
        <f t="shared" si="0"/>
        <v>1</v>
      </c>
      <c r="S27" s="420" t="str">
        <f t="shared" si="1"/>
        <v>4</v>
      </c>
      <c r="T27" s="420" t="str">
        <f t="shared" si="2"/>
        <v>XX</v>
      </c>
      <c r="U27" s="420" t="str">
        <f t="shared" si="3"/>
        <v>4</v>
      </c>
      <c r="V27" s="420" t="str">
        <f t="shared" si="4"/>
        <v>4</v>
      </c>
      <c r="W27" s="420" t="str">
        <f t="shared" si="5"/>
        <v>00</v>
      </c>
      <c r="X27" s="426" t="s">
        <v>2352</v>
      </c>
      <c r="Y27" s="420" t="str">
        <f t="shared" si="6"/>
        <v>00</v>
      </c>
      <c r="Z27" s="420" t="str">
        <f t="shared" si="7"/>
        <v>00</v>
      </c>
      <c r="AA27" s="424" t="str">
        <f t="shared" si="8"/>
        <v>000000076FB2040014XX4400020000</v>
      </c>
    </row>
    <row r="28" spans="1:27" x14ac:dyDescent="0.25">
      <c r="A28" s="420">
        <v>22</v>
      </c>
      <c r="B28" s="424" t="s">
        <v>3873</v>
      </c>
      <c r="C28" s="420" t="s">
        <v>1600</v>
      </c>
      <c r="D28" s="420" t="s">
        <v>733</v>
      </c>
      <c r="E28" s="420" t="s">
        <v>54</v>
      </c>
      <c r="F28" s="424" t="s">
        <v>5482</v>
      </c>
      <c r="G28" s="420" t="s">
        <v>4980</v>
      </c>
      <c r="H28" s="420" t="s">
        <v>198</v>
      </c>
      <c r="I28" s="420" t="s">
        <v>274</v>
      </c>
      <c r="J28" s="420" t="s">
        <v>274</v>
      </c>
      <c r="K28" s="420" t="s">
        <v>274</v>
      </c>
      <c r="M28" s="420" t="s">
        <v>5523</v>
      </c>
      <c r="N28" s="426" t="s">
        <v>5527</v>
      </c>
      <c r="O28" s="420" t="s">
        <v>1600</v>
      </c>
      <c r="P28" s="426" t="s">
        <v>2860</v>
      </c>
      <c r="Q28" s="426" t="s">
        <v>2241</v>
      </c>
      <c r="R28" s="420" t="str">
        <f t="shared" si="0"/>
        <v>1</v>
      </c>
      <c r="S28" s="420" t="str">
        <f t="shared" si="1"/>
        <v>4</v>
      </c>
      <c r="T28" s="420" t="str">
        <f t="shared" si="2"/>
        <v>XX</v>
      </c>
      <c r="U28" s="420" t="str">
        <f t="shared" si="3"/>
        <v>4</v>
      </c>
      <c r="V28" s="420" t="str">
        <f t="shared" si="4"/>
        <v>4</v>
      </c>
      <c r="W28" s="420" t="str">
        <f t="shared" si="5"/>
        <v>00</v>
      </c>
      <c r="X28" s="426" t="s">
        <v>2352</v>
      </c>
      <c r="Y28" s="420" t="str">
        <f t="shared" si="6"/>
        <v>00</v>
      </c>
      <c r="Z28" s="420" t="str">
        <f t="shared" si="7"/>
        <v>00</v>
      </c>
      <c r="AA28" s="424" t="str">
        <f t="shared" si="8"/>
        <v>'0000XXXX6FB3040014XX4400020000</v>
      </c>
    </row>
    <row r="29" spans="1:27" x14ac:dyDescent="0.25">
      <c r="A29" s="420">
        <v>23</v>
      </c>
      <c r="B29" s="424" t="s">
        <v>3874</v>
      </c>
      <c r="C29" s="420" t="s">
        <v>1601</v>
      </c>
      <c r="D29" s="420" t="s">
        <v>733</v>
      </c>
      <c r="E29" s="420" t="s">
        <v>54</v>
      </c>
      <c r="F29" s="431">
        <v>7</v>
      </c>
      <c r="G29" s="420" t="s">
        <v>4980</v>
      </c>
      <c r="H29" s="420" t="s">
        <v>198</v>
      </c>
      <c r="I29" s="420" t="s">
        <v>274</v>
      </c>
      <c r="J29" s="420" t="s">
        <v>274</v>
      </c>
      <c r="K29" s="420" t="s">
        <v>274</v>
      </c>
      <c r="M29" s="420" t="s">
        <v>5523</v>
      </c>
      <c r="N29" s="426" t="s">
        <v>5527</v>
      </c>
      <c r="O29" s="420" t="s">
        <v>1601</v>
      </c>
      <c r="P29" s="426" t="s">
        <v>2860</v>
      </c>
      <c r="Q29" s="426" t="s">
        <v>2241</v>
      </c>
      <c r="R29" s="420" t="str">
        <f t="shared" si="0"/>
        <v>1</v>
      </c>
      <c r="S29" s="420" t="str">
        <f t="shared" si="1"/>
        <v>4</v>
      </c>
      <c r="T29" s="420" t="str">
        <f t="shared" si="2"/>
        <v>XX</v>
      </c>
      <c r="U29" s="420" t="str">
        <f t="shared" si="3"/>
        <v>4</v>
      </c>
      <c r="V29" s="420" t="str">
        <f t="shared" si="4"/>
        <v>4</v>
      </c>
      <c r="W29" s="420" t="str">
        <f t="shared" si="5"/>
        <v>00</v>
      </c>
      <c r="X29" s="426" t="s">
        <v>2352</v>
      </c>
      <c r="Y29" s="420" t="str">
        <f t="shared" si="6"/>
        <v>00</v>
      </c>
      <c r="Z29" s="420" t="str">
        <f t="shared" si="7"/>
        <v>00</v>
      </c>
      <c r="AA29" s="424" t="str">
        <f t="shared" si="8"/>
        <v>'0000XXXX6FB4040014XX4400020000</v>
      </c>
    </row>
    <row r="30" spans="1:27" x14ac:dyDescent="0.25">
      <c r="A30" s="420">
        <v>24</v>
      </c>
      <c r="B30" s="424" t="s">
        <v>3815</v>
      </c>
      <c r="C30" s="420" t="s">
        <v>1580</v>
      </c>
      <c r="D30" s="420" t="s">
        <v>733</v>
      </c>
      <c r="E30" s="420" t="s">
        <v>54</v>
      </c>
      <c r="F30" s="431">
        <v>2</v>
      </c>
      <c r="G30" s="420" t="s">
        <v>4980</v>
      </c>
      <c r="H30" s="420" t="s">
        <v>198</v>
      </c>
      <c r="I30" s="420" t="s">
        <v>274</v>
      </c>
      <c r="J30" s="420" t="s">
        <v>274</v>
      </c>
      <c r="K30" s="420" t="s">
        <v>274</v>
      </c>
      <c r="M30" s="420" t="s">
        <v>5523</v>
      </c>
      <c r="N30" s="426" t="s">
        <v>5517</v>
      </c>
      <c r="O30" s="420" t="s">
        <v>1580</v>
      </c>
      <c r="P30" s="426" t="s">
        <v>2860</v>
      </c>
      <c r="Q30" s="426" t="s">
        <v>2241</v>
      </c>
      <c r="R30" s="420" t="str">
        <f t="shared" si="0"/>
        <v>1</v>
      </c>
      <c r="S30" s="420" t="str">
        <f t="shared" si="1"/>
        <v>4</v>
      </c>
      <c r="T30" s="420" t="str">
        <f t="shared" si="2"/>
        <v>XX</v>
      </c>
      <c r="U30" s="420" t="str">
        <f t="shared" si="3"/>
        <v>4</v>
      </c>
      <c r="V30" s="420" t="str">
        <f t="shared" si="4"/>
        <v>4</v>
      </c>
      <c r="W30" s="420" t="str">
        <f t="shared" si="5"/>
        <v>00</v>
      </c>
      <c r="X30" s="426" t="s">
        <v>2352</v>
      </c>
      <c r="Y30" s="420" t="str">
        <f t="shared" si="6"/>
        <v>00</v>
      </c>
      <c r="Z30" s="420" t="str">
        <f t="shared" si="7"/>
        <v>00</v>
      </c>
      <c r="AA30" s="424" t="str">
        <f t="shared" si="8"/>
        <v>'000000026FB5040014XX4400020000</v>
      </c>
    </row>
    <row r="31" spans="1:27" x14ac:dyDescent="0.25">
      <c r="A31" s="420">
        <v>25</v>
      </c>
      <c r="B31" s="424" t="s">
        <v>3816</v>
      </c>
      <c r="C31" s="420" t="s">
        <v>1578</v>
      </c>
      <c r="D31" s="420" t="s">
        <v>733</v>
      </c>
      <c r="E31" s="420" t="s">
        <v>54</v>
      </c>
      <c r="F31" s="431">
        <v>1</v>
      </c>
      <c r="G31" s="420" t="s">
        <v>4980</v>
      </c>
      <c r="H31" s="420" t="s">
        <v>198</v>
      </c>
      <c r="I31" s="420" t="s">
        <v>198</v>
      </c>
      <c r="J31" s="420" t="s">
        <v>274</v>
      </c>
      <c r="K31" s="420" t="s">
        <v>274</v>
      </c>
      <c r="M31" s="420" t="s">
        <v>5523</v>
      </c>
      <c r="N31" s="426" t="s">
        <v>5516</v>
      </c>
      <c r="O31" s="420" t="s">
        <v>1578</v>
      </c>
      <c r="P31" s="426" t="s">
        <v>2860</v>
      </c>
      <c r="Q31" s="426" t="s">
        <v>2241</v>
      </c>
      <c r="R31" s="420" t="str">
        <f t="shared" si="0"/>
        <v>1</v>
      </c>
      <c r="S31" s="420" t="str">
        <f t="shared" si="1"/>
        <v>1</v>
      </c>
      <c r="T31" s="420" t="str">
        <f t="shared" si="2"/>
        <v>XX</v>
      </c>
      <c r="U31" s="420" t="str">
        <f t="shared" si="3"/>
        <v>4</v>
      </c>
      <c r="V31" s="420" t="str">
        <f t="shared" si="4"/>
        <v>4</v>
      </c>
      <c r="W31" s="420" t="str">
        <f t="shared" si="5"/>
        <v>00</v>
      </c>
      <c r="X31" s="426" t="s">
        <v>2352</v>
      </c>
      <c r="Y31" s="420" t="str">
        <f t="shared" si="6"/>
        <v>00</v>
      </c>
      <c r="Z31" s="420" t="str">
        <f t="shared" si="7"/>
        <v>00</v>
      </c>
      <c r="AA31" s="424" t="str">
        <f t="shared" si="8"/>
        <v>'000000016FB6040011XX4400020000</v>
      </c>
    </row>
    <row r="32" spans="1:27" x14ac:dyDescent="0.25">
      <c r="A32" s="420">
        <v>26</v>
      </c>
      <c r="B32" s="424" t="s">
        <v>1566</v>
      </c>
      <c r="C32" s="420" t="s">
        <v>1584</v>
      </c>
      <c r="D32" s="420" t="s">
        <v>733</v>
      </c>
      <c r="E32" s="420" t="s">
        <v>54</v>
      </c>
      <c r="F32" s="424" t="s">
        <v>5480</v>
      </c>
      <c r="G32" s="420" t="s">
        <v>4980</v>
      </c>
      <c r="H32" s="420" t="s">
        <v>198</v>
      </c>
      <c r="I32" s="420" t="s">
        <v>274</v>
      </c>
      <c r="J32" s="420" t="s">
        <v>274</v>
      </c>
      <c r="K32" s="420" t="s">
        <v>274</v>
      </c>
      <c r="M32" s="420" t="s">
        <v>5523</v>
      </c>
      <c r="N32" s="426" t="s">
        <v>5527</v>
      </c>
      <c r="O32" s="420" t="s">
        <v>1584</v>
      </c>
      <c r="P32" s="426" t="s">
        <v>2860</v>
      </c>
      <c r="Q32" s="426" t="s">
        <v>2241</v>
      </c>
      <c r="R32" s="420" t="str">
        <f t="shared" si="0"/>
        <v>1</v>
      </c>
      <c r="S32" s="420" t="str">
        <f t="shared" si="1"/>
        <v>4</v>
      </c>
      <c r="T32" s="420" t="str">
        <f t="shared" si="2"/>
        <v>XX</v>
      </c>
      <c r="U32" s="420" t="str">
        <f t="shared" si="3"/>
        <v>4</v>
      </c>
      <c r="V32" s="420" t="str">
        <f t="shared" si="4"/>
        <v>4</v>
      </c>
      <c r="W32" s="420" t="str">
        <f t="shared" si="5"/>
        <v>00</v>
      </c>
      <c r="X32" s="426" t="s">
        <v>2352</v>
      </c>
      <c r="Y32" s="420" t="str">
        <f t="shared" si="6"/>
        <v>00</v>
      </c>
      <c r="Z32" s="420" t="str">
        <f t="shared" si="7"/>
        <v>00</v>
      </c>
      <c r="AA32" s="424" t="str">
        <f t="shared" si="8"/>
        <v>'0000XXXX6F48040014XX4400020000</v>
      </c>
    </row>
    <row r="33" spans="1:27" x14ac:dyDescent="0.25">
      <c r="A33" s="420">
        <v>27</v>
      </c>
      <c r="B33" s="424" t="s">
        <v>3793</v>
      </c>
      <c r="C33" s="420" t="s">
        <v>1579</v>
      </c>
      <c r="D33" s="420" t="s">
        <v>733</v>
      </c>
      <c r="E33" s="420" t="s">
        <v>54</v>
      </c>
      <c r="F33" s="424" t="s">
        <v>5483</v>
      </c>
      <c r="G33" s="420" t="s">
        <v>4980</v>
      </c>
      <c r="H33" s="420" t="s">
        <v>4981</v>
      </c>
      <c r="I33" s="420" t="s">
        <v>274</v>
      </c>
      <c r="J33" s="420" t="s">
        <v>274</v>
      </c>
      <c r="K33" s="420" t="s">
        <v>274</v>
      </c>
      <c r="M33" s="420" t="s">
        <v>5523</v>
      </c>
      <c r="N33" s="426" t="s">
        <v>5527</v>
      </c>
      <c r="O33" s="420" t="s">
        <v>1579</v>
      </c>
      <c r="P33" s="426" t="s">
        <v>2860</v>
      </c>
      <c r="Q33" s="426" t="s">
        <v>2241</v>
      </c>
      <c r="R33" s="420" t="str">
        <f t="shared" si="0"/>
        <v>0</v>
      </c>
      <c r="S33" s="420" t="str">
        <f t="shared" si="1"/>
        <v>4</v>
      </c>
      <c r="T33" s="420" t="str">
        <f t="shared" si="2"/>
        <v>XX</v>
      </c>
      <c r="U33" s="420" t="str">
        <f t="shared" si="3"/>
        <v>4</v>
      </c>
      <c r="V33" s="420" t="str">
        <f t="shared" si="4"/>
        <v>4</v>
      </c>
      <c r="W33" s="420" t="str">
        <f t="shared" si="5"/>
        <v>00</v>
      </c>
      <c r="X33" s="426" t="s">
        <v>2352</v>
      </c>
      <c r="Y33" s="420" t="str">
        <f t="shared" si="6"/>
        <v>00</v>
      </c>
      <c r="Z33" s="420" t="str">
        <f t="shared" si="7"/>
        <v>00</v>
      </c>
      <c r="AA33" s="424" t="str">
        <f t="shared" si="8"/>
        <v>'0000XXXX6FB7040004XX4400020000</v>
      </c>
    </row>
    <row r="34" spans="1:27" x14ac:dyDescent="0.25">
      <c r="A34" s="420">
        <v>28</v>
      </c>
      <c r="B34" s="424" t="s">
        <v>3795</v>
      </c>
      <c r="C34" s="420" t="s">
        <v>1581</v>
      </c>
      <c r="D34" s="420" t="s">
        <v>733</v>
      </c>
      <c r="E34" s="420" t="s">
        <v>54</v>
      </c>
      <c r="F34" s="424" t="s">
        <v>5484</v>
      </c>
      <c r="G34" s="420" t="s">
        <v>4980</v>
      </c>
      <c r="H34" s="420" t="s">
        <v>198</v>
      </c>
      <c r="I34" s="420" t="s">
        <v>198</v>
      </c>
      <c r="J34" s="420" t="s">
        <v>274</v>
      </c>
      <c r="K34" s="420" t="s">
        <v>274</v>
      </c>
      <c r="M34" s="420" t="s">
        <v>5523</v>
      </c>
      <c r="N34" s="426" t="s">
        <v>5527</v>
      </c>
      <c r="O34" s="420" t="s">
        <v>1581</v>
      </c>
      <c r="P34" s="426" t="s">
        <v>2860</v>
      </c>
      <c r="Q34" s="426" t="s">
        <v>2241</v>
      </c>
      <c r="R34" s="420" t="str">
        <f t="shared" si="0"/>
        <v>1</v>
      </c>
      <c r="S34" s="420" t="str">
        <f t="shared" si="1"/>
        <v>1</v>
      </c>
      <c r="T34" s="420" t="str">
        <f t="shared" si="2"/>
        <v>XX</v>
      </c>
      <c r="U34" s="420" t="str">
        <f t="shared" si="3"/>
        <v>4</v>
      </c>
      <c r="V34" s="420" t="str">
        <f t="shared" si="4"/>
        <v>4</v>
      </c>
      <c r="W34" s="420" t="str">
        <f t="shared" si="5"/>
        <v>00</v>
      </c>
      <c r="X34" s="426" t="s">
        <v>2352</v>
      </c>
      <c r="Y34" s="420" t="str">
        <f t="shared" si="6"/>
        <v>00</v>
      </c>
      <c r="Z34" s="420" t="str">
        <f t="shared" si="7"/>
        <v>00</v>
      </c>
      <c r="AA34" s="424" t="str">
        <f t="shared" si="8"/>
        <v>'0000XXXX6F50040011XX4400020000</v>
      </c>
    </row>
    <row r="35" spans="1:27" x14ac:dyDescent="0.25">
      <c r="A35" s="420">
        <v>29</v>
      </c>
      <c r="B35" s="424" t="s">
        <v>3827</v>
      </c>
      <c r="C35" s="420" t="s">
        <v>1882</v>
      </c>
      <c r="D35" s="420" t="s">
        <v>733</v>
      </c>
      <c r="E35" s="420" t="s">
        <v>54</v>
      </c>
      <c r="F35" s="431">
        <v>16</v>
      </c>
      <c r="G35" s="420" t="s">
        <v>4980</v>
      </c>
      <c r="H35" s="420" t="s">
        <v>198</v>
      </c>
      <c r="I35" s="420" t="s">
        <v>198</v>
      </c>
      <c r="J35" s="420" t="s">
        <v>274</v>
      </c>
      <c r="K35" s="420" t="s">
        <v>274</v>
      </c>
      <c r="M35" s="420" t="s">
        <v>5523</v>
      </c>
      <c r="N35" s="426" t="s">
        <v>5521</v>
      </c>
      <c r="O35" s="420" t="s">
        <v>1882</v>
      </c>
      <c r="P35" s="426" t="s">
        <v>2860</v>
      </c>
      <c r="Q35" s="426" t="s">
        <v>2241</v>
      </c>
      <c r="R35" s="420" t="str">
        <f t="shared" si="0"/>
        <v>1</v>
      </c>
      <c r="S35" s="420" t="str">
        <f t="shared" si="1"/>
        <v>1</v>
      </c>
      <c r="T35" s="420" t="str">
        <f t="shared" si="2"/>
        <v>XX</v>
      </c>
      <c r="U35" s="420" t="str">
        <f t="shared" si="3"/>
        <v>4</v>
      </c>
      <c r="V35" s="420" t="str">
        <f t="shared" si="4"/>
        <v>4</v>
      </c>
      <c r="W35" s="420" t="str">
        <f t="shared" si="5"/>
        <v>00</v>
      </c>
      <c r="X35" s="426" t="s">
        <v>2352</v>
      </c>
      <c r="Y35" s="420" t="str">
        <f t="shared" si="6"/>
        <v>00</v>
      </c>
      <c r="Z35" s="420" t="str">
        <f t="shared" si="7"/>
        <v>00</v>
      </c>
      <c r="AA35" s="424" t="str">
        <f t="shared" si="8"/>
        <v>'000000106F2C040011XX4400020000</v>
      </c>
    </row>
    <row r="36" spans="1:27" x14ac:dyDescent="0.25">
      <c r="A36" s="420">
        <v>30</v>
      </c>
      <c r="B36" s="424" t="s">
        <v>3829</v>
      </c>
      <c r="C36" s="420" t="s">
        <v>1883</v>
      </c>
      <c r="D36" s="420" t="s">
        <v>733</v>
      </c>
      <c r="E36" s="420" t="s">
        <v>54</v>
      </c>
      <c r="F36" s="424" t="s">
        <v>5485</v>
      </c>
      <c r="G36" s="420" t="s">
        <v>4980</v>
      </c>
      <c r="H36" s="420" t="s">
        <v>198</v>
      </c>
      <c r="I36" s="420" t="s">
        <v>274</v>
      </c>
      <c r="J36" s="420" t="s">
        <v>274</v>
      </c>
      <c r="K36" s="420" t="s">
        <v>274</v>
      </c>
      <c r="M36" s="420" t="s">
        <v>5523</v>
      </c>
      <c r="N36" s="426" t="s">
        <v>5527</v>
      </c>
      <c r="O36" s="420" t="s">
        <v>1883</v>
      </c>
      <c r="P36" s="426" t="s">
        <v>2860</v>
      </c>
      <c r="Q36" s="426" t="s">
        <v>2241</v>
      </c>
      <c r="R36" s="420" t="str">
        <f t="shared" si="0"/>
        <v>1</v>
      </c>
      <c r="S36" s="420" t="str">
        <f t="shared" si="1"/>
        <v>4</v>
      </c>
      <c r="T36" s="420" t="str">
        <f t="shared" si="2"/>
        <v>XX</v>
      </c>
      <c r="U36" s="420" t="str">
        <f t="shared" si="3"/>
        <v>4</v>
      </c>
      <c r="V36" s="420" t="str">
        <f t="shared" si="4"/>
        <v>4</v>
      </c>
      <c r="W36" s="420" t="str">
        <f t="shared" si="5"/>
        <v>00</v>
      </c>
      <c r="X36" s="426" t="s">
        <v>2352</v>
      </c>
      <c r="Y36" s="420" t="str">
        <f t="shared" si="6"/>
        <v>00</v>
      </c>
      <c r="Z36" s="420" t="str">
        <f t="shared" si="7"/>
        <v>00</v>
      </c>
      <c r="AA36" s="424" t="str">
        <f t="shared" si="8"/>
        <v>'0000XXXX6F32040014XX4400020000</v>
      </c>
    </row>
    <row r="37" spans="1:27" x14ac:dyDescent="0.25">
      <c r="A37" s="420">
        <v>31</v>
      </c>
      <c r="B37" s="424" t="s">
        <v>3867</v>
      </c>
      <c r="C37" s="420" t="s">
        <v>1602</v>
      </c>
      <c r="D37" s="420" t="s">
        <v>733</v>
      </c>
      <c r="E37" s="421" t="s">
        <v>52</v>
      </c>
      <c r="F37" s="424" t="s">
        <v>2519</v>
      </c>
      <c r="G37" s="420" t="s">
        <v>4980</v>
      </c>
      <c r="H37" s="420" t="s">
        <v>198</v>
      </c>
      <c r="I37" s="420" t="s">
        <v>274</v>
      </c>
      <c r="J37" s="420" t="s">
        <v>274</v>
      </c>
      <c r="K37" s="420" t="s">
        <v>274</v>
      </c>
      <c r="M37" s="420" t="s">
        <v>5523</v>
      </c>
      <c r="N37" s="426" t="s">
        <v>5527</v>
      </c>
      <c r="O37" s="420" t="s">
        <v>1602</v>
      </c>
      <c r="P37" s="426" t="s">
        <v>2860</v>
      </c>
      <c r="Q37" s="426" t="s">
        <v>2241</v>
      </c>
      <c r="R37" s="420" t="str">
        <f t="shared" si="0"/>
        <v>1</v>
      </c>
      <c r="S37" s="420" t="str">
        <f t="shared" si="1"/>
        <v>4</v>
      </c>
      <c r="T37" s="420" t="str">
        <f t="shared" si="2"/>
        <v>XX</v>
      </c>
      <c r="U37" s="420" t="str">
        <f t="shared" si="3"/>
        <v>4</v>
      </c>
      <c r="V37" s="420" t="str">
        <f t="shared" si="4"/>
        <v>4</v>
      </c>
      <c r="W37" s="420" t="str">
        <f t="shared" si="5"/>
        <v>01</v>
      </c>
      <c r="X37" s="426" t="s">
        <v>2352</v>
      </c>
      <c r="Y37" s="420" t="str">
        <f t="shared" si="6"/>
        <v>XX</v>
      </c>
      <c r="Z37" s="420" t="str">
        <f t="shared" si="7"/>
        <v>XX</v>
      </c>
      <c r="AA37" s="424" t="str">
        <f t="shared" si="8"/>
        <v>'0000XXXX6F51040014XX440102XXXX</v>
      </c>
    </row>
    <row r="38" spans="1:27" x14ac:dyDescent="0.25">
      <c r="A38" s="420">
        <v>32</v>
      </c>
      <c r="B38" s="424" t="s">
        <v>3935</v>
      </c>
      <c r="C38" s="420" t="s">
        <v>886</v>
      </c>
      <c r="D38" s="420" t="s">
        <v>733</v>
      </c>
      <c r="E38" s="420" t="s">
        <v>54</v>
      </c>
      <c r="F38" s="431">
        <v>9</v>
      </c>
      <c r="G38" s="419" t="s">
        <v>5472</v>
      </c>
      <c r="H38" s="420" t="s">
        <v>198</v>
      </c>
      <c r="I38" s="420" t="s">
        <v>198</v>
      </c>
      <c r="J38" s="420" t="s">
        <v>274</v>
      </c>
      <c r="K38" s="420" t="s">
        <v>274</v>
      </c>
      <c r="M38" s="420" t="s">
        <v>5523</v>
      </c>
      <c r="N38" s="426" t="s">
        <v>5520</v>
      </c>
      <c r="O38" s="420" t="s">
        <v>886</v>
      </c>
      <c r="P38" s="426" t="s">
        <v>2860</v>
      </c>
      <c r="Q38" s="426" t="s">
        <v>2241</v>
      </c>
      <c r="R38" s="420" t="str">
        <f t="shared" si="0"/>
        <v>1</v>
      </c>
      <c r="S38" s="420" t="str">
        <f t="shared" si="1"/>
        <v>1</v>
      </c>
      <c r="T38" s="420" t="str">
        <f t="shared" si="2"/>
        <v>XX</v>
      </c>
      <c r="U38" s="420" t="str">
        <f t="shared" si="3"/>
        <v>4</v>
      </c>
      <c r="V38" s="420" t="str">
        <f t="shared" si="4"/>
        <v>4</v>
      </c>
      <c r="W38" s="420" t="str">
        <f t="shared" si="5"/>
        <v>00</v>
      </c>
      <c r="X38" s="426" t="s">
        <v>2352</v>
      </c>
      <c r="Y38" s="420" t="str">
        <f t="shared" si="6"/>
        <v>00</v>
      </c>
      <c r="Z38" s="420" t="str">
        <f t="shared" si="7"/>
        <v>00</v>
      </c>
      <c r="AA38" s="424" t="str">
        <f t="shared" si="8"/>
        <v>'000000096F52040011XX4400020000</v>
      </c>
    </row>
    <row r="39" spans="1:27" x14ac:dyDescent="0.25">
      <c r="A39" s="420">
        <v>33</v>
      </c>
      <c r="B39" s="424" t="s">
        <v>5486</v>
      </c>
      <c r="C39" s="420" t="s">
        <v>889</v>
      </c>
      <c r="D39" s="420" t="s">
        <v>733</v>
      </c>
      <c r="E39" s="420" t="s">
        <v>54</v>
      </c>
      <c r="F39" s="431">
        <v>14</v>
      </c>
      <c r="G39" s="419" t="s">
        <v>5472</v>
      </c>
      <c r="H39" s="420" t="s">
        <v>198</v>
      </c>
      <c r="I39" s="420" t="s">
        <v>198</v>
      </c>
      <c r="J39" s="420" t="s">
        <v>274</v>
      </c>
      <c r="K39" s="420" t="s">
        <v>274</v>
      </c>
      <c r="M39" s="420" t="s">
        <v>5523</v>
      </c>
      <c r="N39" s="426" t="s">
        <v>888</v>
      </c>
      <c r="O39" s="420" t="s">
        <v>889</v>
      </c>
      <c r="P39" s="426" t="s">
        <v>2860</v>
      </c>
      <c r="Q39" s="426" t="s">
        <v>2241</v>
      </c>
      <c r="R39" s="420" t="str">
        <f t="shared" si="0"/>
        <v>1</v>
      </c>
      <c r="S39" s="420" t="str">
        <f t="shared" si="1"/>
        <v>1</v>
      </c>
      <c r="T39" s="420" t="str">
        <f t="shared" si="2"/>
        <v>XX</v>
      </c>
      <c r="U39" s="420" t="str">
        <f t="shared" si="3"/>
        <v>4</v>
      </c>
      <c r="V39" s="420" t="str">
        <f t="shared" si="4"/>
        <v>4</v>
      </c>
      <c r="W39" s="420" t="str">
        <f t="shared" si="5"/>
        <v>00</v>
      </c>
      <c r="X39" s="426" t="s">
        <v>2352</v>
      </c>
      <c r="Y39" s="420" t="str">
        <f t="shared" si="6"/>
        <v>00</v>
      </c>
      <c r="Z39" s="420" t="str">
        <f t="shared" si="7"/>
        <v>00</v>
      </c>
      <c r="AA39" s="424" t="str">
        <f t="shared" si="8"/>
        <v>'0000000E6F53040011XX4400020000</v>
      </c>
    </row>
    <row r="40" spans="1:27" x14ac:dyDescent="0.25">
      <c r="A40" s="420">
        <v>34</v>
      </c>
      <c r="B40" s="424" t="s">
        <v>3938</v>
      </c>
      <c r="C40" s="420" t="s">
        <v>1576</v>
      </c>
      <c r="D40" s="420" t="s">
        <v>733</v>
      </c>
      <c r="E40" s="420" t="s">
        <v>54</v>
      </c>
      <c r="F40" s="424" t="s">
        <v>5487</v>
      </c>
      <c r="G40" s="420" t="s">
        <v>4980</v>
      </c>
      <c r="H40" s="420" t="s">
        <v>274</v>
      </c>
      <c r="I40" s="420" t="s">
        <v>274</v>
      </c>
      <c r="J40" s="420" t="s">
        <v>274</v>
      </c>
      <c r="K40" s="420" t="s">
        <v>274</v>
      </c>
      <c r="M40" s="420" t="s">
        <v>5523</v>
      </c>
      <c r="N40" s="426" t="s">
        <v>5527</v>
      </c>
      <c r="O40" s="420" t="s">
        <v>1576</v>
      </c>
      <c r="P40" s="426" t="s">
        <v>2860</v>
      </c>
      <c r="Q40" s="426" t="s">
        <v>2241</v>
      </c>
      <c r="R40" s="420" t="str">
        <f t="shared" si="0"/>
        <v>4</v>
      </c>
      <c r="S40" s="420" t="str">
        <f t="shared" si="1"/>
        <v>4</v>
      </c>
      <c r="T40" s="420" t="str">
        <f t="shared" si="2"/>
        <v>XX</v>
      </c>
      <c r="U40" s="420" t="str">
        <f t="shared" si="3"/>
        <v>4</v>
      </c>
      <c r="V40" s="420" t="str">
        <f t="shared" si="4"/>
        <v>4</v>
      </c>
      <c r="W40" s="420" t="str">
        <f t="shared" si="5"/>
        <v>00</v>
      </c>
      <c r="X40" s="426" t="s">
        <v>2352</v>
      </c>
      <c r="Y40" s="420" t="str">
        <f t="shared" si="6"/>
        <v>00</v>
      </c>
      <c r="Z40" s="420" t="str">
        <f t="shared" si="7"/>
        <v>00</v>
      </c>
      <c r="AA40" s="424" t="str">
        <f t="shared" si="8"/>
        <v>'0000XXXX6F54040044XX4400020000</v>
      </c>
    </row>
    <row r="41" spans="1:27" x14ac:dyDescent="0.25">
      <c r="A41" s="420">
        <v>35</v>
      </c>
      <c r="B41" s="424" t="s">
        <v>3776</v>
      </c>
      <c r="C41" s="420" t="s">
        <v>1577</v>
      </c>
      <c r="D41" s="420" t="s">
        <v>733</v>
      </c>
      <c r="E41" s="420" t="s">
        <v>54</v>
      </c>
      <c r="F41" s="424" t="s">
        <v>5488</v>
      </c>
      <c r="G41" s="420" t="s">
        <v>4980</v>
      </c>
      <c r="H41" s="420" t="s">
        <v>198</v>
      </c>
      <c r="I41" s="420" t="s">
        <v>198</v>
      </c>
      <c r="J41" s="420" t="s">
        <v>274</v>
      </c>
      <c r="K41" s="420" t="s">
        <v>274</v>
      </c>
      <c r="M41" s="420" t="s">
        <v>5523</v>
      </c>
      <c r="N41" s="426" t="s">
        <v>5527</v>
      </c>
      <c r="O41" s="420" t="s">
        <v>1577</v>
      </c>
      <c r="P41" s="426" t="s">
        <v>2860</v>
      </c>
      <c r="Q41" s="426" t="s">
        <v>2241</v>
      </c>
      <c r="R41" s="420" t="str">
        <f t="shared" si="0"/>
        <v>1</v>
      </c>
      <c r="S41" s="420" t="str">
        <f t="shared" si="1"/>
        <v>1</v>
      </c>
      <c r="T41" s="420" t="str">
        <f t="shared" si="2"/>
        <v>XX</v>
      </c>
      <c r="U41" s="420" t="str">
        <f t="shared" si="3"/>
        <v>4</v>
      </c>
      <c r="V41" s="420" t="str">
        <f t="shared" si="4"/>
        <v>4</v>
      </c>
      <c r="W41" s="420" t="str">
        <f t="shared" si="5"/>
        <v>00</v>
      </c>
      <c r="X41" s="426" t="s">
        <v>2352</v>
      </c>
      <c r="Y41" s="420" t="str">
        <f t="shared" si="6"/>
        <v>00</v>
      </c>
      <c r="Z41" s="420" t="str">
        <f t="shared" si="7"/>
        <v>00</v>
      </c>
      <c r="AA41" s="424" t="str">
        <f t="shared" si="8"/>
        <v>'0000XXXX6F60040011XX4400020000</v>
      </c>
    </row>
    <row r="42" spans="1:27" x14ac:dyDescent="0.25">
      <c r="A42" s="420">
        <v>36</v>
      </c>
      <c r="B42" s="424" t="s">
        <v>3834</v>
      </c>
      <c r="C42" s="420" t="s">
        <v>891</v>
      </c>
      <c r="D42" s="420" t="s">
        <v>733</v>
      </c>
      <c r="E42" s="420" t="s">
        <v>54</v>
      </c>
      <c r="F42" s="424" t="s">
        <v>5488</v>
      </c>
      <c r="G42" s="420" t="s">
        <v>4980</v>
      </c>
      <c r="H42" s="420" t="s">
        <v>198</v>
      </c>
      <c r="I42" s="420" t="s">
        <v>274</v>
      </c>
      <c r="J42" s="420" t="s">
        <v>274</v>
      </c>
      <c r="K42" s="420" t="s">
        <v>274</v>
      </c>
      <c r="M42" s="420" t="s">
        <v>5523</v>
      </c>
      <c r="N42" s="426" t="s">
        <v>5527</v>
      </c>
      <c r="O42" s="420" t="s">
        <v>891</v>
      </c>
      <c r="P42" s="426" t="s">
        <v>2860</v>
      </c>
      <c r="Q42" s="426" t="s">
        <v>2241</v>
      </c>
      <c r="R42" s="420" t="str">
        <f t="shared" si="0"/>
        <v>1</v>
      </c>
      <c r="S42" s="420" t="str">
        <f t="shared" si="1"/>
        <v>4</v>
      </c>
      <c r="T42" s="420" t="str">
        <f t="shared" si="2"/>
        <v>XX</v>
      </c>
      <c r="U42" s="420" t="str">
        <f t="shared" si="3"/>
        <v>4</v>
      </c>
      <c r="V42" s="420" t="str">
        <f t="shared" si="4"/>
        <v>4</v>
      </c>
      <c r="W42" s="420" t="str">
        <f t="shared" si="5"/>
        <v>00</v>
      </c>
      <c r="X42" s="426" t="s">
        <v>2352</v>
      </c>
      <c r="Y42" s="420" t="str">
        <f t="shared" si="6"/>
        <v>00</v>
      </c>
      <c r="Z42" s="420" t="str">
        <f t="shared" si="7"/>
        <v>00</v>
      </c>
      <c r="AA42" s="424" t="str">
        <f t="shared" si="8"/>
        <v>'0000XXXX6F61040014XX4400020000</v>
      </c>
    </row>
    <row r="43" spans="1:27" x14ac:dyDescent="0.25">
      <c r="A43" s="420">
        <v>37</v>
      </c>
      <c r="B43" s="424" t="s">
        <v>5489</v>
      </c>
      <c r="C43" s="420" t="s">
        <v>1592</v>
      </c>
      <c r="D43" s="420" t="s">
        <v>733</v>
      </c>
      <c r="E43" s="420" t="s">
        <v>54</v>
      </c>
      <c r="F43" s="424" t="s">
        <v>5490</v>
      </c>
      <c r="G43" s="420" t="s">
        <v>4980</v>
      </c>
      <c r="H43" s="420" t="s">
        <v>198</v>
      </c>
      <c r="I43" s="420" t="s">
        <v>274</v>
      </c>
      <c r="J43" s="420" t="s">
        <v>274</v>
      </c>
      <c r="K43" s="420" t="s">
        <v>274</v>
      </c>
      <c r="M43" s="420" t="s">
        <v>5523</v>
      </c>
      <c r="N43" s="426" t="s">
        <v>5527</v>
      </c>
      <c r="O43" s="420" t="s">
        <v>1592</v>
      </c>
      <c r="P43" s="426" t="s">
        <v>2860</v>
      </c>
      <c r="Q43" s="426" t="s">
        <v>2241</v>
      </c>
      <c r="R43" s="420" t="str">
        <f t="shared" si="0"/>
        <v>1</v>
      </c>
      <c r="S43" s="420" t="str">
        <f t="shared" si="1"/>
        <v>4</v>
      </c>
      <c r="T43" s="420" t="str">
        <f t="shared" si="2"/>
        <v>XX</v>
      </c>
      <c r="U43" s="420" t="str">
        <f t="shared" si="3"/>
        <v>4</v>
      </c>
      <c r="V43" s="420" t="str">
        <f t="shared" si="4"/>
        <v>4</v>
      </c>
      <c r="W43" s="420" t="str">
        <f t="shared" si="5"/>
        <v>00</v>
      </c>
      <c r="X43" s="426" t="s">
        <v>2352</v>
      </c>
      <c r="Y43" s="420" t="str">
        <f t="shared" si="6"/>
        <v>00</v>
      </c>
      <c r="Z43" s="420" t="str">
        <f t="shared" si="7"/>
        <v>00</v>
      </c>
      <c r="AA43" s="424" t="str">
        <f t="shared" si="8"/>
        <v>'0000XXXX6F62040014XX4400020000</v>
      </c>
    </row>
    <row r="44" spans="1:27" x14ac:dyDescent="0.25">
      <c r="A44" s="420">
        <v>38</v>
      </c>
      <c r="B44" s="424" t="s">
        <v>3943</v>
      </c>
      <c r="C44" s="420" t="s">
        <v>1594</v>
      </c>
      <c r="D44" s="420" t="s">
        <v>733</v>
      </c>
      <c r="E44" s="420" t="s">
        <v>54</v>
      </c>
      <c r="F44" s="424" t="s">
        <v>5480</v>
      </c>
      <c r="G44" s="419" t="s">
        <v>5472</v>
      </c>
      <c r="H44" s="420" t="s">
        <v>198</v>
      </c>
      <c r="I44" s="420" t="s">
        <v>198</v>
      </c>
      <c r="J44" s="420" t="s">
        <v>274</v>
      </c>
      <c r="K44" s="420" t="s">
        <v>274</v>
      </c>
      <c r="M44" s="420" t="s">
        <v>5523</v>
      </c>
      <c r="N44" s="426" t="s">
        <v>5527</v>
      </c>
      <c r="O44" s="420" t="s">
        <v>1594</v>
      </c>
      <c r="P44" s="426" t="s">
        <v>2860</v>
      </c>
      <c r="Q44" s="426" t="s">
        <v>2241</v>
      </c>
      <c r="R44" s="420" t="str">
        <f t="shared" si="0"/>
        <v>1</v>
      </c>
      <c r="S44" s="420" t="str">
        <f t="shared" si="1"/>
        <v>1</v>
      </c>
      <c r="T44" s="420" t="str">
        <f t="shared" si="2"/>
        <v>XX</v>
      </c>
      <c r="U44" s="420" t="str">
        <f t="shared" si="3"/>
        <v>4</v>
      </c>
      <c r="V44" s="420" t="str">
        <f t="shared" si="4"/>
        <v>4</v>
      </c>
      <c r="W44" s="420" t="str">
        <f t="shared" si="5"/>
        <v>00</v>
      </c>
      <c r="X44" s="426" t="s">
        <v>2352</v>
      </c>
      <c r="Y44" s="420" t="str">
        <f t="shared" si="6"/>
        <v>00</v>
      </c>
      <c r="Z44" s="420" t="str">
        <f t="shared" si="7"/>
        <v>00</v>
      </c>
      <c r="AA44" s="424" t="str">
        <f t="shared" si="8"/>
        <v>'0000XXXX6F63040011XX4400020000</v>
      </c>
    </row>
    <row r="45" spans="1:27" x14ac:dyDescent="0.25">
      <c r="A45" s="420">
        <v>39</v>
      </c>
      <c r="B45" s="424" t="s">
        <v>5491</v>
      </c>
      <c r="C45" s="420" t="s">
        <v>1575</v>
      </c>
      <c r="D45" s="420" t="s">
        <v>733</v>
      </c>
      <c r="E45" s="420" t="s">
        <v>54</v>
      </c>
      <c r="F45" s="431">
        <v>1</v>
      </c>
      <c r="G45" s="420" t="s">
        <v>4980</v>
      </c>
      <c r="H45" s="420" t="s">
        <v>198</v>
      </c>
      <c r="I45" s="420" t="s">
        <v>274</v>
      </c>
      <c r="J45" s="420" t="s">
        <v>274</v>
      </c>
      <c r="K45" s="420" t="s">
        <v>274</v>
      </c>
      <c r="M45" s="420" t="s">
        <v>5523</v>
      </c>
      <c r="N45" s="426" t="s">
        <v>5516</v>
      </c>
      <c r="O45" s="420" t="s">
        <v>1575</v>
      </c>
      <c r="P45" s="426" t="s">
        <v>2860</v>
      </c>
      <c r="Q45" s="426" t="s">
        <v>2241</v>
      </c>
      <c r="R45" s="420" t="str">
        <f t="shared" si="0"/>
        <v>1</v>
      </c>
      <c r="S45" s="420" t="str">
        <f t="shared" si="1"/>
        <v>4</v>
      </c>
      <c r="T45" s="420" t="str">
        <f t="shared" si="2"/>
        <v>XX</v>
      </c>
      <c r="U45" s="420" t="str">
        <f t="shared" si="3"/>
        <v>4</v>
      </c>
      <c r="V45" s="420" t="str">
        <f t="shared" si="4"/>
        <v>4</v>
      </c>
      <c r="W45" s="420" t="str">
        <f t="shared" si="5"/>
        <v>00</v>
      </c>
      <c r="X45" s="426" t="s">
        <v>2352</v>
      </c>
      <c r="Y45" s="420" t="str">
        <f t="shared" si="6"/>
        <v>00</v>
      </c>
      <c r="Z45" s="420" t="str">
        <f t="shared" si="7"/>
        <v>00</v>
      </c>
      <c r="AA45" s="424" t="str">
        <f t="shared" si="8"/>
        <v>'000000016F64040014XX4400020000</v>
      </c>
    </row>
    <row r="46" spans="1:27" x14ac:dyDescent="0.25">
      <c r="A46" s="425"/>
      <c r="B46" s="428"/>
      <c r="C46" s="425"/>
      <c r="D46" s="425"/>
      <c r="E46" s="425"/>
      <c r="F46" s="428"/>
      <c r="G46" s="425"/>
      <c r="H46" s="425"/>
      <c r="I46" s="425"/>
      <c r="J46" s="425"/>
      <c r="K46" s="425"/>
      <c r="L46" s="425"/>
      <c r="M46" s="425"/>
      <c r="N46" s="426" t="s">
        <v>5527</v>
      </c>
      <c r="O46" s="425"/>
      <c r="P46" s="61"/>
      <c r="Q46" s="61"/>
      <c r="R46" s="425"/>
      <c r="S46" s="425"/>
      <c r="T46" s="425"/>
      <c r="U46" s="425"/>
      <c r="V46" s="425"/>
      <c r="W46" s="425"/>
      <c r="X46" s="61"/>
      <c r="Y46" s="425"/>
      <c r="Z46" s="425"/>
      <c r="AA46" s="424"/>
    </row>
    <row r="47" spans="1:27" x14ac:dyDescent="0.25">
      <c r="A47" s="420">
        <v>1</v>
      </c>
      <c r="B47" s="424" t="s">
        <v>5492</v>
      </c>
      <c r="C47" s="420" t="s">
        <v>1537</v>
      </c>
      <c r="D47" s="420" t="s">
        <v>733</v>
      </c>
      <c r="E47" s="420" t="s">
        <v>54</v>
      </c>
      <c r="F47" s="424" t="s">
        <v>2519</v>
      </c>
      <c r="G47" s="420" t="s">
        <v>4980</v>
      </c>
      <c r="H47" s="420" t="s">
        <v>198</v>
      </c>
      <c r="I47" s="420" t="s">
        <v>274</v>
      </c>
      <c r="J47" s="420" t="s">
        <v>274</v>
      </c>
      <c r="K47" s="420" t="s">
        <v>274</v>
      </c>
      <c r="M47" s="420" t="s">
        <v>5523</v>
      </c>
      <c r="N47" s="426" t="s">
        <v>5527</v>
      </c>
      <c r="O47" s="420" t="s">
        <v>1537</v>
      </c>
      <c r="P47" s="426" t="s">
        <v>2860</v>
      </c>
      <c r="Q47" s="426" t="s">
        <v>2241</v>
      </c>
      <c r="R47" s="420" t="str">
        <f>IF(LEFT(H47,3)="ALW","0",IF(LEFT(H47,4)="CHV1","1",IF(LEFT(H47,4)="CHV2","2",IF(LEFT(H47,4)="ADM","4","X"))) )</f>
        <v>1</v>
      </c>
      <c r="S47" s="420" t="str">
        <f>IF(LEFT(I47,3)="ALW","0",IF(LEFT(I47,4)="CHV1","1",IF(LEFT(I47,4)="CHV2","2",IF(LEFT(I47,4)="ADM","4",IF(LEFT(I47,4)="Nev","F","X")))) )</f>
        <v>4</v>
      </c>
      <c r="T47" s="420" t="str">
        <f>IF(LEFT(L47,3)="ALW","0X",IF(LEFT(L47,4)="CHV1","10",IF(LEFT(L47,4)="CHV2","2X",IF(LEFT(L47,4)="ADM","4X",IF(LEFT(L47,4)="Nev","FX","XX")))) )</f>
        <v>XX</v>
      </c>
      <c r="U47" s="420" t="str">
        <f t="shared" ref="U47:V49" si="9">IF(LEFT(J47,3)="ALW","0",IF(LEFT(J47,4)="CHV1","1",IF(LEFT(J47,4)="CHV2","2",IF(LEFT(J47,4)="ADM","4",IF(LEFT(J47,4)="Nev","F","X")))) )</f>
        <v>4</v>
      </c>
      <c r="V47" s="420" t="str">
        <f t="shared" si="9"/>
        <v>4</v>
      </c>
      <c r="W47" s="420" t="str">
        <f>IF(LEFT(E47,1)="T","00",IF(LEFT(E47,1)="L","01",IF(LEFT(E47,1)="C","03","XX")))</f>
        <v>00</v>
      </c>
      <c r="X47" s="426" t="s">
        <v>2352</v>
      </c>
      <c r="Y47" s="420" t="str">
        <f>IF(LEFT(E47,1)="T","00",IF(LEFT(E47,1)="L","XX",IF(LEFT(E47,1)="C","XX","XX")))</f>
        <v>00</v>
      </c>
      <c r="Z47" s="420" t="str">
        <f>IF(LEFT(E47,1)="T","00",IF(LEFT(E47,1)="L","XX",IF(LEFT(E47,1)="C","XX","XX")))</f>
        <v>00</v>
      </c>
      <c r="AA47" s="424" t="str">
        <f>(M47&amp;N47&amp;O47&amp;P47&amp;Q47&amp;R47&amp;S47&amp;T47&amp;U47&amp;V47&amp;W47&amp;X47&amp;Y47&amp;Z47)</f>
        <v>'0000XXXX4F30040014XX4400020000</v>
      </c>
    </row>
    <row r="48" spans="1:27" x14ac:dyDescent="0.25">
      <c r="A48" s="420">
        <v>2</v>
      </c>
      <c r="B48" s="424" t="s">
        <v>5493</v>
      </c>
      <c r="C48" s="420" t="s">
        <v>1540</v>
      </c>
      <c r="D48" s="420" t="s">
        <v>733</v>
      </c>
      <c r="E48" s="421" t="s">
        <v>52</v>
      </c>
      <c r="F48" s="424" t="s">
        <v>5494</v>
      </c>
      <c r="G48" s="420" t="s">
        <v>4980</v>
      </c>
      <c r="H48" s="420" t="s">
        <v>198</v>
      </c>
      <c r="I48" s="420" t="s">
        <v>198</v>
      </c>
      <c r="J48" s="420" t="s">
        <v>274</v>
      </c>
      <c r="K48" s="420" t="s">
        <v>274</v>
      </c>
      <c r="M48" s="420" t="s">
        <v>5523</v>
      </c>
      <c r="N48" s="426" t="s">
        <v>5527</v>
      </c>
      <c r="O48" s="420" t="s">
        <v>1540</v>
      </c>
      <c r="P48" s="426" t="s">
        <v>2860</v>
      </c>
      <c r="Q48" s="426" t="s">
        <v>2241</v>
      </c>
      <c r="R48" s="420" t="str">
        <f>IF(LEFT(H48,3)="ALW","0",IF(LEFT(H48,4)="CHV1","1",IF(LEFT(H48,4)="CHV2","2",IF(LEFT(H48,4)="ADM","4","X"))) )</f>
        <v>1</v>
      </c>
      <c r="S48" s="420" t="str">
        <f>IF(LEFT(I48,3)="ALW","0",IF(LEFT(I48,4)="CHV1","1",IF(LEFT(I48,4)="CHV2","2",IF(LEFT(I48,4)="ADM","4",IF(LEFT(I48,4)="Nev","F","X")))) )</f>
        <v>1</v>
      </c>
      <c r="T48" s="420" t="str">
        <f>IF(LEFT(L48,3)="ALW","0X",IF(LEFT(L48,4)="CHV1","10",IF(LEFT(L48,4)="CHV2","2X",IF(LEFT(L48,4)="ADM","4X",IF(LEFT(L48,4)="Nev","FX","XX")))) )</f>
        <v>XX</v>
      </c>
      <c r="U48" s="420" t="str">
        <f t="shared" si="9"/>
        <v>4</v>
      </c>
      <c r="V48" s="420" t="str">
        <f t="shared" si="9"/>
        <v>4</v>
      </c>
      <c r="W48" s="420" t="str">
        <f>IF(LEFT(E48,1)="T","00",IF(LEFT(E48,1)="L","01",IF(LEFT(E48,1)="C","03","XX")))</f>
        <v>01</v>
      </c>
      <c r="X48" s="426" t="s">
        <v>2352</v>
      </c>
      <c r="Y48" s="420" t="str">
        <f>IF(LEFT(E48,1)="T","00",IF(LEFT(E48,1)="L","XX",IF(LEFT(E48,1)="C","XX","XX")))</f>
        <v>XX</v>
      </c>
      <c r="Z48" s="420" t="str">
        <f>IF(LEFT(E48,1)="T","00",IF(LEFT(E48,1)="L","XX",IF(LEFT(E48,1)="C","XX","XX")))</f>
        <v>XX</v>
      </c>
      <c r="AA48" s="424" t="str">
        <f>(M48&amp;N48&amp;O48&amp;P48&amp;Q48&amp;R48&amp;S48&amp;T48&amp;U48&amp;V48&amp;W48&amp;X48&amp;Y48&amp;Z48)</f>
        <v>'0000XXXX4F31040011XX440102XXXX</v>
      </c>
    </row>
    <row r="49" spans="1:27" x14ac:dyDescent="0.25">
      <c r="A49" s="420">
        <v>3</v>
      </c>
      <c r="B49" s="424" t="s">
        <v>5495</v>
      </c>
      <c r="C49" s="420" t="s">
        <v>4486</v>
      </c>
      <c r="D49" s="420" t="s">
        <v>733</v>
      </c>
      <c r="E49" s="421" t="s">
        <v>52</v>
      </c>
      <c r="F49" s="424" t="s">
        <v>5496</v>
      </c>
      <c r="G49" s="420" t="s">
        <v>4980</v>
      </c>
      <c r="H49" s="420" t="s">
        <v>198</v>
      </c>
      <c r="I49" s="420" t="s">
        <v>274</v>
      </c>
      <c r="J49" s="420" t="s">
        <v>274</v>
      </c>
      <c r="K49" s="420" t="s">
        <v>274</v>
      </c>
      <c r="M49" s="420" t="s">
        <v>5523</v>
      </c>
      <c r="N49" s="426" t="s">
        <v>5527</v>
      </c>
      <c r="O49" s="420" t="s">
        <v>4486</v>
      </c>
      <c r="P49" s="426" t="s">
        <v>2860</v>
      </c>
      <c r="Q49" s="426" t="s">
        <v>2241</v>
      </c>
      <c r="R49" s="420" t="str">
        <f>IF(LEFT(H49,3)="ALW","0",IF(LEFT(H49,4)="CHV1","1",IF(LEFT(H49,4)="CHV2","2",IF(LEFT(H49,4)="ADM","4","X"))) )</f>
        <v>1</v>
      </c>
      <c r="S49" s="420" t="str">
        <f>IF(LEFT(I49,3)="ALW","0",IF(LEFT(I49,4)="CHV1","1",IF(LEFT(I49,4)="CHV2","2",IF(LEFT(I49,4)="ADM","4",IF(LEFT(I49,4)="Nev","F","X")))) )</f>
        <v>4</v>
      </c>
      <c r="T49" s="420" t="str">
        <f>IF(LEFT(L49,3)="ALW","0X",IF(LEFT(L49,4)="CHV1","10",IF(LEFT(L49,4)="CHV2","2X",IF(LEFT(L49,4)="ADM","4X",IF(LEFT(L49,4)="Nev","FX","XX")))) )</f>
        <v>XX</v>
      </c>
      <c r="U49" s="420" t="str">
        <f t="shared" si="9"/>
        <v>4</v>
      </c>
      <c r="V49" s="420" t="str">
        <f t="shared" si="9"/>
        <v>4</v>
      </c>
      <c r="W49" s="420" t="str">
        <f>IF(LEFT(E49,1)="T","00",IF(LEFT(E49,1)="L","01",IF(LEFT(E49,1)="C","03","XX")))</f>
        <v>01</v>
      </c>
      <c r="X49" s="426" t="s">
        <v>2352</v>
      </c>
      <c r="Y49" s="420" t="str">
        <f>IF(LEFT(E49,1)="T","00",IF(LEFT(E49,1)="L","XX",IF(LEFT(E49,1)="C","XX","XX")))</f>
        <v>XX</v>
      </c>
      <c r="Z49" s="420" t="str">
        <f>IF(LEFT(E49,1)="T","00",IF(LEFT(E49,1)="L","XX",IF(LEFT(E49,1)="C","XX","XX")))</f>
        <v>XX</v>
      </c>
      <c r="AA49" s="424" t="str">
        <f>(M49&amp;N49&amp;O49&amp;P49&amp;Q49&amp;R49&amp;S49&amp;T49&amp;U49&amp;V49&amp;W49&amp;X49&amp;Y49&amp;Z49)</f>
        <v>'0000XXXX4FXX040014XX440102XXXX</v>
      </c>
    </row>
    <row r="50" spans="1:27" x14ac:dyDescent="0.25">
      <c r="A50" s="425"/>
      <c r="B50" s="428"/>
      <c r="C50" s="425"/>
      <c r="D50" s="425"/>
      <c r="E50" s="425"/>
      <c r="F50" s="428"/>
      <c r="G50" s="425"/>
      <c r="H50" s="425"/>
      <c r="I50" s="425"/>
      <c r="J50" s="425"/>
      <c r="K50" s="425"/>
      <c r="L50" s="425"/>
      <c r="M50" s="425"/>
      <c r="N50" s="426" t="s">
        <v>5527</v>
      </c>
      <c r="O50" s="425"/>
      <c r="P50" s="61"/>
      <c r="Q50" s="61"/>
      <c r="R50" s="425"/>
      <c r="S50" s="425"/>
      <c r="T50" s="425"/>
      <c r="U50" s="425"/>
      <c r="V50" s="425"/>
      <c r="W50" s="425"/>
      <c r="X50" s="61"/>
      <c r="Y50" s="425"/>
      <c r="Z50" s="425"/>
      <c r="AA50" s="424"/>
    </row>
    <row r="51" spans="1:27" x14ac:dyDescent="0.25">
      <c r="A51" s="420">
        <v>1</v>
      </c>
      <c r="B51" s="424" t="s">
        <v>5497</v>
      </c>
      <c r="C51" s="420" t="s">
        <v>1596</v>
      </c>
      <c r="D51" s="420" t="s">
        <v>733</v>
      </c>
      <c r="E51" s="420" t="s">
        <v>54</v>
      </c>
      <c r="F51" s="424" t="s">
        <v>5498</v>
      </c>
      <c r="G51" s="420" t="s">
        <v>4980</v>
      </c>
      <c r="H51" s="420" t="s">
        <v>198</v>
      </c>
      <c r="I51" s="420" t="s">
        <v>274</v>
      </c>
      <c r="J51" s="420" t="s">
        <v>274</v>
      </c>
      <c r="K51" s="420" t="s">
        <v>274</v>
      </c>
      <c r="M51" s="420" t="s">
        <v>5523</v>
      </c>
      <c r="N51" s="426" t="s">
        <v>5527</v>
      </c>
      <c r="O51" s="420" t="s">
        <v>1596</v>
      </c>
      <c r="P51" s="426" t="s">
        <v>2860</v>
      </c>
      <c r="Q51" s="426" t="s">
        <v>2241</v>
      </c>
      <c r="R51" s="420" t="str">
        <f>IF(LEFT(H51,3)="ALW","0",IF(LEFT(H51,4)="CHV1","1",IF(LEFT(H51,4)="CHV2","2",IF(LEFT(H51,4)="ADM","4","X"))) )</f>
        <v>1</v>
      </c>
      <c r="S51" s="420" t="str">
        <f>IF(LEFT(I51,3)="ALW","0",IF(LEFT(I51,4)="CHV1","1",IF(LEFT(I51,4)="CHV2","2",IF(LEFT(I51,4)="ADM","4",IF(LEFT(I51,4)="Nev","F","X")))) )</f>
        <v>4</v>
      </c>
      <c r="T51" s="420" t="str">
        <f>IF(LEFT(L51,3)="ALW","0X",IF(LEFT(L51,4)="CHV1","10",IF(LEFT(L51,4)="CHV2","2X",IF(LEFT(L51,4)="ADM","4X",IF(LEFT(L51,4)="Nev","FX","XX")))) )</f>
        <v>XX</v>
      </c>
      <c r="U51" s="420" t="str">
        <f t="shared" ref="U51:V55" si="10">IF(LEFT(J51,3)="ALW","0",IF(LEFT(J51,4)="CHV1","1",IF(LEFT(J51,4)="CHV2","2",IF(LEFT(J51,4)="ADM","4",IF(LEFT(J51,4)="Nev","F","X")))) )</f>
        <v>4</v>
      </c>
      <c r="V51" s="420" t="str">
        <f t="shared" si="10"/>
        <v>4</v>
      </c>
      <c r="W51" s="420" t="str">
        <f>IF(LEFT(E51,1)="T","00",IF(LEFT(E51,1)="L","01",IF(LEFT(E51,1)="C","03","XX")))</f>
        <v>00</v>
      </c>
      <c r="X51" s="426" t="s">
        <v>2352</v>
      </c>
      <c r="Y51" s="420" t="str">
        <f>IF(LEFT(E51,1)="T","00",IF(LEFT(E51,1)="L","XX",IF(LEFT(E51,1)="C","XX","XX")))</f>
        <v>00</v>
      </c>
      <c r="Z51" s="420" t="str">
        <f>IF(LEFT(E51,1)="T","00",IF(LEFT(E51,1)="L","XX",IF(LEFT(E51,1)="C","XX","XX")))</f>
        <v>00</v>
      </c>
      <c r="AA51" s="424" t="str">
        <f>(M51&amp;N51&amp;O51&amp;P51&amp;Q51&amp;R51&amp;S51&amp;T51&amp;U51&amp;V51&amp;W51&amp;X51&amp;Y51&amp;Z51)</f>
        <v>'0000XXXX4F40040014XX4400020000</v>
      </c>
    </row>
    <row r="52" spans="1:27" x14ac:dyDescent="0.25">
      <c r="A52" s="420">
        <v>2</v>
      </c>
      <c r="B52" s="424" t="s">
        <v>5499</v>
      </c>
      <c r="C52" s="420" t="s">
        <v>1597</v>
      </c>
      <c r="D52" s="420" t="s">
        <v>733</v>
      </c>
      <c r="E52" s="421" t="s">
        <v>52</v>
      </c>
      <c r="F52" s="424" t="s">
        <v>5500</v>
      </c>
      <c r="G52" s="420" t="s">
        <v>4980</v>
      </c>
      <c r="H52" s="420" t="s">
        <v>198</v>
      </c>
      <c r="I52" s="420" t="s">
        <v>274</v>
      </c>
      <c r="J52" s="420" t="s">
        <v>274</v>
      </c>
      <c r="K52" s="420" t="s">
        <v>274</v>
      </c>
      <c r="M52" s="420" t="s">
        <v>5523</v>
      </c>
      <c r="N52" s="426" t="s">
        <v>5527</v>
      </c>
      <c r="O52" s="420" t="s">
        <v>1597</v>
      </c>
      <c r="P52" s="426" t="s">
        <v>2860</v>
      </c>
      <c r="Q52" s="426" t="s">
        <v>2241</v>
      </c>
      <c r="R52" s="420" t="str">
        <f>IF(LEFT(H52,3)="ALW","0",IF(LEFT(H52,4)="CHV1","1",IF(LEFT(H52,4)="CHV2","2",IF(LEFT(H52,4)="ADM","4","X"))) )</f>
        <v>1</v>
      </c>
      <c r="S52" s="420" t="str">
        <f>IF(LEFT(I52,3)="ALW","0",IF(LEFT(I52,4)="CHV1","1",IF(LEFT(I52,4)="CHV2","2",IF(LEFT(I52,4)="ADM","4",IF(LEFT(I52,4)="Nev","F","X")))) )</f>
        <v>4</v>
      </c>
      <c r="T52" s="420" t="str">
        <f>IF(LEFT(L52,3)="ALW","0X",IF(LEFT(L52,4)="CHV1","10",IF(LEFT(L52,4)="CHV2","2X",IF(LEFT(L52,4)="ADM","4X",IF(LEFT(L52,4)="Nev","FX","XX")))) )</f>
        <v>XX</v>
      </c>
      <c r="U52" s="420" t="str">
        <f t="shared" si="10"/>
        <v>4</v>
      </c>
      <c r="V52" s="420" t="str">
        <f t="shared" si="10"/>
        <v>4</v>
      </c>
      <c r="W52" s="420" t="str">
        <f>IF(LEFT(E52,1)="T","00",IF(LEFT(E52,1)="L","01",IF(LEFT(E52,1)="C","03","XX")))</f>
        <v>01</v>
      </c>
      <c r="X52" s="426" t="s">
        <v>2352</v>
      </c>
      <c r="Y52" s="420" t="str">
        <f>IF(LEFT(E52,1)="T","00",IF(LEFT(E52,1)="L","XX",IF(LEFT(E52,1)="C","XX","XX")))</f>
        <v>XX</v>
      </c>
      <c r="Z52" s="420" t="str">
        <f>IF(LEFT(E52,1)="T","00",IF(LEFT(E52,1)="L","XX",IF(LEFT(E52,1)="C","XX","XX")))</f>
        <v>XX</v>
      </c>
      <c r="AA52" s="424" t="str">
        <f>(M52&amp;N52&amp;O52&amp;P52&amp;Q52&amp;R52&amp;S52&amp;T52&amp;U52&amp;V52&amp;W52&amp;X52&amp;Y52&amp;Z52)</f>
        <v>'0000XXXX4F41040014XX440102XXXX</v>
      </c>
    </row>
    <row r="53" spans="1:27" x14ac:dyDescent="0.25">
      <c r="A53" s="420">
        <v>3</v>
      </c>
      <c r="B53" s="424" t="s">
        <v>5501</v>
      </c>
      <c r="C53" s="420" t="s">
        <v>1598</v>
      </c>
      <c r="D53" s="420" t="s">
        <v>733</v>
      </c>
      <c r="E53" s="421" t="s">
        <v>52</v>
      </c>
      <c r="F53" s="424" t="s">
        <v>5500</v>
      </c>
      <c r="G53" s="420" t="s">
        <v>4980</v>
      </c>
      <c r="H53" s="420" t="s">
        <v>198</v>
      </c>
      <c r="I53" s="420" t="s">
        <v>274</v>
      </c>
      <c r="J53" s="420" t="s">
        <v>274</v>
      </c>
      <c r="K53" s="420" t="s">
        <v>274</v>
      </c>
      <c r="M53" s="420" t="s">
        <v>5523</v>
      </c>
      <c r="N53" s="426" t="s">
        <v>5527</v>
      </c>
      <c r="O53" s="420" t="s">
        <v>1598</v>
      </c>
      <c r="P53" s="426" t="s">
        <v>2860</v>
      </c>
      <c r="Q53" s="426" t="s">
        <v>2241</v>
      </c>
      <c r="R53" s="420" t="str">
        <f>IF(LEFT(H53,3)="ALW","0",IF(LEFT(H53,4)="CHV1","1",IF(LEFT(H53,4)="CHV2","2",IF(LEFT(H53,4)="ADM","4","X"))) )</f>
        <v>1</v>
      </c>
      <c r="S53" s="420" t="str">
        <f>IF(LEFT(I53,3)="ALW","0",IF(LEFT(I53,4)="CHV1","1",IF(LEFT(I53,4)="CHV2","2",IF(LEFT(I53,4)="ADM","4",IF(LEFT(I53,4)="Nev","F","X")))) )</f>
        <v>4</v>
      </c>
      <c r="T53" s="420" t="str">
        <f>IF(LEFT(L53,3)="ALW","0X",IF(LEFT(L53,4)="CHV1","10",IF(LEFT(L53,4)="CHV2","2X",IF(LEFT(L53,4)="ADM","4X",IF(LEFT(L53,4)="Nev","FX","XX")))) )</f>
        <v>XX</v>
      </c>
      <c r="U53" s="420" t="str">
        <f t="shared" si="10"/>
        <v>4</v>
      </c>
      <c r="V53" s="420" t="str">
        <f t="shared" si="10"/>
        <v>4</v>
      </c>
      <c r="W53" s="420" t="str">
        <f>IF(LEFT(E53,1)="T","00",IF(LEFT(E53,1)="L","01",IF(LEFT(E53,1)="C","03","XX")))</f>
        <v>01</v>
      </c>
      <c r="X53" s="426" t="s">
        <v>2352</v>
      </c>
      <c r="Y53" s="420" t="str">
        <f>IF(LEFT(E53,1)="T","00",IF(LEFT(E53,1)="L","XX",IF(LEFT(E53,1)="C","XX","XX")))</f>
        <v>XX</v>
      </c>
      <c r="Z53" s="420" t="str">
        <f>IF(LEFT(E53,1)="T","00",IF(LEFT(E53,1)="L","XX",IF(LEFT(E53,1)="C","XX","XX")))</f>
        <v>XX</v>
      </c>
      <c r="AA53" s="424" t="str">
        <f>(M53&amp;N53&amp;O53&amp;P53&amp;Q53&amp;R53&amp;S53&amp;T53&amp;U53&amp;V53&amp;W53&amp;X53&amp;Y53&amp;Z53)</f>
        <v>'0000XXXX4F42040014XX440102XXXX</v>
      </c>
    </row>
    <row r="54" spans="1:27" x14ac:dyDescent="0.25">
      <c r="A54" s="420">
        <v>4</v>
      </c>
      <c r="B54" s="424" t="s">
        <v>5502</v>
      </c>
      <c r="C54" s="420" t="s">
        <v>1599</v>
      </c>
      <c r="D54" s="420" t="s">
        <v>733</v>
      </c>
      <c r="E54" s="421" t="s">
        <v>52</v>
      </c>
      <c r="F54" s="424" t="s">
        <v>5503</v>
      </c>
      <c r="G54" s="420" t="s">
        <v>4980</v>
      </c>
      <c r="H54" s="420" t="s">
        <v>198</v>
      </c>
      <c r="I54" s="420" t="s">
        <v>274</v>
      </c>
      <c r="J54" s="420" t="s">
        <v>274</v>
      </c>
      <c r="K54" s="420" t="s">
        <v>274</v>
      </c>
      <c r="M54" s="420" t="s">
        <v>5523</v>
      </c>
      <c r="N54" s="426" t="s">
        <v>5527</v>
      </c>
      <c r="O54" s="420" t="s">
        <v>1599</v>
      </c>
      <c r="P54" s="426" t="s">
        <v>2860</v>
      </c>
      <c r="Q54" s="426" t="s">
        <v>2241</v>
      </c>
      <c r="R54" s="420" t="str">
        <f>IF(LEFT(H54,3)="ALW","0",IF(LEFT(H54,4)="CHV1","1",IF(LEFT(H54,4)="CHV2","2",IF(LEFT(H54,4)="ADM","4","X"))) )</f>
        <v>1</v>
      </c>
      <c r="S54" s="420" t="str">
        <f>IF(LEFT(I54,3)="ALW","0",IF(LEFT(I54,4)="CHV1","1",IF(LEFT(I54,4)="CHV2","2",IF(LEFT(I54,4)="ADM","4",IF(LEFT(I54,4)="Nev","F","X")))) )</f>
        <v>4</v>
      </c>
      <c r="T54" s="420" t="str">
        <f>IF(LEFT(L54,3)="ALW","0X",IF(LEFT(L54,4)="CHV1","10",IF(LEFT(L54,4)="CHV2","2X",IF(LEFT(L54,4)="ADM","4X",IF(LEFT(L54,4)="Nev","FX","XX")))) )</f>
        <v>XX</v>
      </c>
      <c r="U54" s="420" t="str">
        <f t="shared" si="10"/>
        <v>4</v>
      </c>
      <c r="V54" s="420" t="str">
        <f t="shared" si="10"/>
        <v>4</v>
      </c>
      <c r="W54" s="420" t="str">
        <f>IF(LEFT(E54,1)="T","00",IF(LEFT(E54,1)="L","01",IF(LEFT(E54,1)="C","03","XX")))</f>
        <v>01</v>
      </c>
      <c r="X54" s="426" t="s">
        <v>2352</v>
      </c>
      <c r="Y54" s="420" t="str">
        <f>IF(LEFT(E54,1)="T","00",IF(LEFT(E54,1)="L","XX",IF(LEFT(E54,1)="C","XX","XX")))</f>
        <v>XX</v>
      </c>
      <c r="Z54" s="420" t="str">
        <f>IF(LEFT(E54,1)="T","00",IF(LEFT(E54,1)="L","XX",IF(LEFT(E54,1)="C","XX","XX")))</f>
        <v>XX</v>
      </c>
      <c r="AA54" s="424" t="str">
        <f>(M54&amp;N54&amp;O54&amp;P54&amp;Q54&amp;R54&amp;S54&amp;T54&amp;U54&amp;V54&amp;W54&amp;X54&amp;Y54&amp;Z54)</f>
        <v>'0000XXXX4F43040014XX440102XXXX</v>
      </c>
    </row>
    <row r="55" spans="1:27" x14ac:dyDescent="0.25">
      <c r="A55" s="420">
        <v>5</v>
      </c>
      <c r="B55" s="424" t="s">
        <v>5504</v>
      </c>
      <c r="C55" s="420" t="s">
        <v>4486</v>
      </c>
      <c r="D55" s="420" t="s">
        <v>733</v>
      </c>
      <c r="E55" s="420" t="s">
        <v>54</v>
      </c>
      <c r="F55" s="424" t="s">
        <v>2375</v>
      </c>
      <c r="G55" s="420" t="s">
        <v>4980</v>
      </c>
      <c r="H55" s="420" t="s">
        <v>198</v>
      </c>
      <c r="I55" s="420" t="s">
        <v>274</v>
      </c>
      <c r="J55" s="420" t="s">
        <v>274</v>
      </c>
      <c r="K55" s="420" t="s">
        <v>274</v>
      </c>
      <c r="M55" s="420" t="s">
        <v>5523</v>
      </c>
      <c r="N55" s="426" t="s">
        <v>5527</v>
      </c>
      <c r="O55" s="420" t="s">
        <v>4486</v>
      </c>
      <c r="P55" s="426" t="s">
        <v>2860</v>
      </c>
      <c r="Q55" s="426" t="s">
        <v>2241</v>
      </c>
      <c r="R55" s="420" t="str">
        <f>IF(LEFT(H55,3)="ALW","0",IF(LEFT(H55,4)="CHV1","1",IF(LEFT(H55,4)="CHV2","2",IF(LEFT(H55,4)="ADM","4","X"))) )</f>
        <v>1</v>
      </c>
      <c r="S55" s="420" t="str">
        <f>IF(LEFT(I55,3)="ALW","0",IF(LEFT(I55,4)="CHV1","1",IF(LEFT(I55,4)="CHV2","2",IF(LEFT(I55,4)="ADM","4",IF(LEFT(I55,4)="Nev","F","X")))) )</f>
        <v>4</v>
      </c>
      <c r="T55" s="420" t="str">
        <f>IF(LEFT(L55,3)="ALW","0X",IF(LEFT(L55,4)="CHV1","10",IF(LEFT(L55,4)="CHV2","2X",IF(LEFT(L55,4)="ADM","4X",IF(LEFT(L55,4)="Nev","FX","XX")))) )</f>
        <v>XX</v>
      </c>
      <c r="U55" s="420" t="str">
        <f t="shared" si="10"/>
        <v>4</v>
      </c>
      <c r="V55" s="420" t="str">
        <f t="shared" si="10"/>
        <v>4</v>
      </c>
      <c r="W55" s="420" t="str">
        <f>IF(LEFT(E55,1)="T","00",IF(LEFT(E55,1)="L","01",IF(LEFT(E55,1)="C","03","XX")))</f>
        <v>00</v>
      </c>
      <c r="X55" s="426" t="s">
        <v>2352</v>
      </c>
      <c r="Y55" s="420" t="str">
        <f>IF(LEFT(E55,1)="T","00",IF(LEFT(E55,1)="L","XX",IF(LEFT(E55,1)="C","XX","XX")))</f>
        <v>00</v>
      </c>
      <c r="Z55" s="420" t="str">
        <f>IF(LEFT(E55,1)="T","00",IF(LEFT(E55,1)="L","XX",IF(LEFT(E55,1)="C","XX","XX")))</f>
        <v>00</v>
      </c>
      <c r="AA55" s="424" t="str">
        <f>(M55&amp;N55&amp;O55&amp;P55&amp;Q55&amp;R55&amp;S55&amp;T55&amp;U55&amp;V55&amp;W55&amp;X55&amp;Y55&amp;Z55)</f>
        <v>'0000XXXX4FXX040014XX4400020000</v>
      </c>
    </row>
    <row r="56" spans="1:27" x14ac:dyDescent="0.25">
      <c r="A56" s="425"/>
      <c r="B56" s="428"/>
      <c r="C56" s="425"/>
      <c r="D56" s="425"/>
      <c r="E56" s="425"/>
      <c r="F56" s="428"/>
      <c r="G56" s="425"/>
      <c r="H56" s="425"/>
      <c r="I56" s="425"/>
      <c r="J56" s="425"/>
      <c r="K56" s="425"/>
      <c r="L56" s="425"/>
      <c r="M56" s="425"/>
      <c r="N56" s="426" t="s">
        <v>5527</v>
      </c>
      <c r="O56" s="425"/>
      <c r="P56" s="61"/>
      <c r="Q56" s="61"/>
      <c r="R56" s="425"/>
      <c r="S56" s="425"/>
      <c r="T56" s="425"/>
      <c r="U56" s="425"/>
      <c r="V56" s="425"/>
      <c r="W56" s="425"/>
      <c r="X56" s="61"/>
      <c r="Y56" s="425"/>
      <c r="Z56" s="425"/>
      <c r="AA56" s="424"/>
    </row>
    <row r="57" spans="1:27" x14ac:dyDescent="0.25">
      <c r="A57" s="420">
        <v>1</v>
      </c>
      <c r="B57" s="424" t="s">
        <v>5505</v>
      </c>
      <c r="C57" s="420" t="s">
        <v>911</v>
      </c>
      <c r="D57" s="420" t="s">
        <v>733</v>
      </c>
      <c r="E57" s="421" t="s">
        <v>52</v>
      </c>
      <c r="F57" s="424" t="s">
        <v>2520</v>
      </c>
      <c r="G57" s="420" t="s">
        <v>4980</v>
      </c>
      <c r="H57" s="420" t="s">
        <v>198</v>
      </c>
      <c r="I57" s="420" t="s">
        <v>198</v>
      </c>
      <c r="J57" s="420" t="s">
        <v>205</v>
      </c>
      <c r="K57" s="420" t="s">
        <v>205</v>
      </c>
      <c r="M57" s="420" t="s">
        <v>5523</v>
      </c>
      <c r="N57" s="426" t="s">
        <v>5527</v>
      </c>
      <c r="O57" s="420" t="s">
        <v>911</v>
      </c>
      <c r="P57" s="426" t="s">
        <v>2860</v>
      </c>
      <c r="Q57" s="426" t="s">
        <v>2241</v>
      </c>
      <c r="R57" s="420" t="str">
        <f t="shared" ref="R57:R73" si="11">IF(LEFT(H57,3)="ALW","0",IF(LEFT(H57,4)="CHV1","1",IF(LEFT(H57,4)="CHV2","2",IF(LEFT(H57,4)="ADM","4","X"))) )</f>
        <v>1</v>
      </c>
      <c r="S57" s="420" t="str">
        <f t="shared" ref="S57:S73" si="12">IF(LEFT(I57,3)="ALW","0",IF(LEFT(I57,4)="CHV1","1",IF(LEFT(I57,4)="CHV2","2",IF(LEFT(I57,4)="ADM","4",IF(LEFT(I57,4)="Nev","F","X")))) )</f>
        <v>1</v>
      </c>
      <c r="T57" s="420" t="str">
        <f t="shared" ref="T57:T73" si="13">IF(LEFT(L57,3)="ALW","0X",IF(LEFT(L57,4)="CHV1","10",IF(LEFT(L57,4)="CHV2","2X",IF(LEFT(L57,4)="ADM","4X",IF(LEFT(L57,4)="Nev","FX","XX")))) )</f>
        <v>XX</v>
      </c>
      <c r="U57" s="420" t="str">
        <f t="shared" ref="U57:U73" si="14">IF(LEFT(J57,3)="ALW","0",IF(LEFT(J57,4)="CHV1","1",IF(LEFT(J57,4)="CHV2","2",IF(LEFT(J57,4)="ADM","4",IF(LEFT(J57,4)="Nev","F","X")))) )</f>
        <v>2</v>
      </c>
      <c r="V57" s="420" t="str">
        <f t="shared" ref="V57:V73" si="15">IF(LEFT(K57,3)="ALW","0",IF(LEFT(K57,4)="CHV1","1",IF(LEFT(K57,4)="CHV2","2",IF(LEFT(K57,4)="ADM","4",IF(LEFT(K57,4)="Nev","F","X")))) )</f>
        <v>2</v>
      </c>
      <c r="W57" s="420" t="str">
        <f t="shared" ref="W57:W73" si="16">IF(LEFT(E57,1)="T","00",IF(LEFT(E57,1)="L","01",IF(LEFT(E57,1)="C","03","XX")))</f>
        <v>01</v>
      </c>
      <c r="X57" s="426" t="s">
        <v>2352</v>
      </c>
      <c r="Y57" s="420" t="str">
        <f t="shared" ref="Y57:Y73" si="17">IF(LEFT(E57,1)="T","00",IF(LEFT(E57,1)="L","XX",IF(LEFT(E57,1)="C","XX","XX")))</f>
        <v>XX</v>
      </c>
      <c r="Z57" s="420" t="str">
        <f t="shared" ref="Z57:Z73" si="18">IF(LEFT(E57,1)="T","00",IF(LEFT(E57,1)="L","XX",IF(LEFT(E57,1)="C","XX","XX")))</f>
        <v>XX</v>
      </c>
      <c r="AA57" s="424" t="str">
        <f t="shared" ref="AA57:AA73" si="19">(M57&amp;N57&amp;O57&amp;P57&amp;Q57&amp;R57&amp;S57&amp;T57&amp;U57&amp;V57&amp;W57&amp;X57&amp;Y57&amp;Z57)</f>
        <v>'0000XXXX6F3A040011XX220102XXXX</v>
      </c>
    </row>
    <row r="58" spans="1:27" x14ac:dyDescent="0.25">
      <c r="A58" s="420">
        <v>2</v>
      </c>
      <c r="B58" s="424" t="s">
        <v>613</v>
      </c>
      <c r="C58" s="420" t="s">
        <v>918</v>
      </c>
      <c r="D58" s="420" t="s">
        <v>733</v>
      </c>
      <c r="E58" s="421" t="s">
        <v>52</v>
      </c>
      <c r="F58" s="424" t="s">
        <v>2520</v>
      </c>
      <c r="G58" s="420" t="s">
        <v>4980</v>
      </c>
      <c r="H58" s="420" t="s">
        <v>198</v>
      </c>
      <c r="I58" s="420" t="s">
        <v>205</v>
      </c>
      <c r="J58" s="420" t="s">
        <v>274</v>
      </c>
      <c r="K58" s="420" t="s">
        <v>274</v>
      </c>
      <c r="M58" s="420" t="s">
        <v>5523</v>
      </c>
      <c r="N58" s="426" t="s">
        <v>5527</v>
      </c>
      <c r="O58" s="420" t="s">
        <v>918</v>
      </c>
      <c r="P58" s="426" t="s">
        <v>2860</v>
      </c>
      <c r="Q58" s="426" t="s">
        <v>2241</v>
      </c>
      <c r="R58" s="420" t="str">
        <f t="shared" si="11"/>
        <v>1</v>
      </c>
      <c r="S58" s="420" t="str">
        <f t="shared" si="12"/>
        <v>2</v>
      </c>
      <c r="T58" s="420" t="str">
        <f t="shared" si="13"/>
        <v>XX</v>
      </c>
      <c r="U58" s="420" t="str">
        <f t="shared" si="14"/>
        <v>4</v>
      </c>
      <c r="V58" s="420" t="str">
        <f t="shared" si="15"/>
        <v>4</v>
      </c>
      <c r="W58" s="420" t="str">
        <f t="shared" si="16"/>
        <v>01</v>
      </c>
      <c r="X58" s="426" t="s">
        <v>2352</v>
      </c>
      <c r="Y58" s="420" t="str">
        <f t="shared" si="17"/>
        <v>XX</v>
      </c>
      <c r="Z58" s="420" t="str">
        <f t="shared" si="18"/>
        <v>XX</v>
      </c>
      <c r="AA58" s="424" t="str">
        <f t="shared" si="19"/>
        <v>'0000XXXX6F3B040012XX440102XXXX</v>
      </c>
    </row>
    <row r="59" spans="1:27" x14ac:dyDescent="0.25">
      <c r="A59" s="420">
        <v>3</v>
      </c>
      <c r="B59" s="424" t="s">
        <v>3753</v>
      </c>
      <c r="C59" s="420" t="s">
        <v>922</v>
      </c>
      <c r="D59" s="420" t="s">
        <v>733</v>
      </c>
      <c r="E59" s="421" t="s">
        <v>52</v>
      </c>
      <c r="F59" s="431">
        <v>176</v>
      </c>
      <c r="G59" s="420" t="s">
        <v>4980</v>
      </c>
      <c r="H59" s="420" t="s">
        <v>198</v>
      </c>
      <c r="I59" s="420" t="s">
        <v>198</v>
      </c>
      <c r="J59" s="420" t="s">
        <v>274</v>
      </c>
      <c r="K59" s="420" t="s">
        <v>274</v>
      </c>
      <c r="M59" s="420" t="s">
        <v>5523</v>
      </c>
      <c r="N59" s="426" t="s">
        <v>5527</v>
      </c>
      <c r="O59" s="420" t="s">
        <v>922</v>
      </c>
      <c r="P59" s="426" t="s">
        <v>2860</v>
      </c>
      <c r="Q59" s="426" t="s">
        <v>2241</v>
      </c>
      <c r="R59" s="420" t="str">
        <f t="shared" si="11"/>
        <v>1</v>
      </c>
      <c r="S59" s="420" t="str">
        <f t="shared" si="12"/>
        <v>1</v>
      </c>
      <c r="T59" s="420" t="str">
        <f t="shared" si="13"/>
        <v>XX</v>
      </c>
      <c r="U59" s="420" t="str">
        <f t="shared" si="14"/>
        <v>4</v>
      </c>
      <c r="V59" s="420" t="str">
        <f t="shared" si="15"/>
        <v>4</v>
      </c>
      <c r="W59" s="420" t="str">
        <f t="shared" si="16"/>
        <v>01</v>
      </c>
      <c r="X59" s="426" t="s">
        <v>2352</v>
      </c>
      <c r="Y59" s="420" t="str">
        <f t="shared" si="17"/>
        <v>XX</v>
      </c>
      <c r="Z59" s="420" t="str">
        <f t="shared" si="18"/>
        <v>XX</v>
      </c>
      <c r="AA59" s="424" t="str">
        <f t="shared" si="19"/>
        <v>'0000XXXX6F3C040011XX440102XXXX</v>
      </c>
    </row>
    <row r="60" spans="1:27" x14ac:dyDescent="0.25">
      <c r="A60" s="420">
        <v>4</v>
      </c>
      <c r="B60" s="424" t="s">
        <v>617</v>
      </c>
      <c r="C60" s="420" t="s">
        <v>925</v>
      </c>
      <c r="D60" s="420" t="s">
        <v>733</v>
      </c>
      <c r="E60" s="421" t="s">
        <v>52</v>
      </c>
      <c r="F60" s="431">
        <v>14</v>
      </c>
      <c r="G60" s="420" t="s">
        <v>4980</v>
      </c>
      <c r="H60" s="420" t="s">
        <v>198</v>
      </c>
      <c r="I60" s="420" t="s">
        <v>198</v>
      </c>
      <c r="J60" s="420" t="s">
        <v>274</v>
      </c>
      <c r="K60" s="420" t="s">
        <v>274</v>
      </c>
      <c r="M60" s="420" t="s">
        <v>5523</v>
      </c>
      <c r="N60" s="426" t="s">
        <v>5527</v>
      </c>
      <c r="O60" s="420" t="s">
        <v>925</v>
      </c>
      <c r="P60" s="426" t="s">
        <v>2860</v>
      </c>
      <c r="Q60" s="426" t="s">
        <v>2241</v>
      </c>
      <c r="R60" s="420" t="str">
        <f t="shared" si="11"/>
        <v>1</v>
      </c>
      <c r="S60" s="420" t="str">
        <f t="shared" si="12"/>
        <v>1</v>
      </c>
      <c r="T60" s="420" t="str">
        <f t="shared" si="13"/>
        <v>XX</v>
      </c>
      <c r="U60" s="420" t="str">
        <f t="shared" si="14"/>
        <v>4</v>
      </c>
      <c r="V60" s="420" t="str">
        <f t="shared" si="15"/>
        <v>4</v>
      </c>
      <c r="W60" s="420" t="str">
        <f t="shared" si="16"/>
        <v>01</v>
      </c>
      <c r="X60" s="426" t="s">
        <v>2352</v>
      </c>
      <c r="Y60" s="420" t="str">
        <f t="shared" si="17"/>
        <v>XX</v>
      </c>
      <c r="Z60" s="420" t="str">
        <f t="shared" si="18"/>
        <v>XX</v>
      </c>
      <c r="AA60" s="424" t="str">
        <f t="shared" si="19"/>
        <v>'0000XXXX6F3D040011XX440102XXXX</v>
      </c>
    </row>
    <row r="61" spans="1:27" x14ac:dyDescent="0.25">
      <c r="A61" s="420">
        <v>5</v>
      </c>
      <c r="B61" s="424" t="s">
        <v>3956</v>
      </c>
      <c r="C61" s="420" t="s">
        <v>5506</v>
      </c>
      <c r="D61" s="420" t="s">
        <v>733</v>
      </c>
      <c r="E61" s="421" t="s">
        <v>52</v>
      </c>
      <c r="F61" s="424" t="s">
        <v>3957</v>
      </c>
      <c r="G61" s="420" t="s">
        <v>4980</v>
      </c>
      <c r="H61" s="420" t="s">
        <v>198</v>
      </c>
      <c r="I61" s="420" t="s">
        <v>198</v>
      </c>
      <c r="J61" s="420" t="s">
        <v>274</v>
      </c>
      <c r="K61" s="420" t="s">
        <v>274</v>
      </c>
      <c r="M61" s="420" t="s">
        <v>5523</v>
      </c>
      <c r="N61" s="426" t="s">
        <v>5527</v>
      </c>
      <c r="O61" s="420" t="s">
        <v>5506</v>
      </c>
      <c r="P61" s="426" t="s">
        <v>2860</v>
      </c>
      <c r="Q61" s="426" t="s">
        <v>2241</v>
      </c>
      <c r="R61" s="420" t="str">
        <f t="shared" si="11"/>
        <v>1</v>
      </c>
      <c r="S61" s="420" t="str">
        <f t="shared" si="12"/>
        <v>1</v>
      </c>
      <c r="T61" s="420" t="str">
        <f t="shared" si="13"/>
        <v>XX</v>
      </c>
      <c r="U61" s="420" t="str">
        <f t="shared" si="14"/>
        <v>4</v>
      </c>
      <c r="V61" s="420" t="str">
        <f t="shared" si="15"/>
        <v>4</v>
      </c>
      <c r="W61" s="420" t="str">
        <f t="shared" si="16"/>
        <v>01</v>
      </c>
      <c r="X61" s="426" t="s">
        <v>2352</v>
      </c>
      <c r="Y61" s="420" t="str">
        <f t="shared" si="17"/>
        <v>XX</v>
      </c>
      <c r="Z61" s="420" t="str">
        <f t="shared" si="18"/>
        <v>XX</v>
      </c>
      <c r="AA61" s="424" t="str">
        <f t="shared" si="19"/>
        <v>'0000XXXX6F4F040011XX440102XXXX</v>
      </c>
    </row>
    <row r="62" spans="1:27" x14ac:dyDescent="0.25">
      <c r="A62" s="420">
        <v>6</v>
      </c>
      <c r="B62" s="424" t="s">
        <v>3754</v>
      </c>
      <c r="C62" s="420" t="s">
        <v>928</v>
      </c>
      <c r="D62" s="420" t="s">
        <v>733</v>
      </c>
      <c r="E62" s="421" t="s">
        <v>52</v>
      </c>
      <c r="F62" s="424" t="s">
        <v>2520</v>
      </c>
      <c r="G62" s="420" t="s">
        <v>4980</v>
      </c>
      <c r="H62" s="420" t="s">
        <v>198</v>
      </c>
      <c r="I62" s="420" t="s">
        <v>198</v>
      </c>
      <c r="J62" s="420" t="s">
        <v>274</v>
      </c>
      <c r="K62" s="420" t="s">
        <v>274</v>
      </c>
      <c r="M62" s="420" t="s">
        <v>5523</v>
      </c>
      <c r="N62" s="426" t="s">
        <v>5527</v>
      </c>
      <c r="O62" s="420" t="s">
        <v>928</v>
      </c>
      <c r="P62" s="426" t="s">
        <v>2860</v>
      </c>
      <c r="Q62" s="426" t="s">
        <v>2241</v>
      </c>
      <c r="R62" s="420" t="str">
        <f t="shared" si="11"/>
        <v>1</v>
      </c>
      <c r="S62" s="420" t="str">
        <f t="shared" si="12"/>
        <v>1</v>
      </c>
      <c r="T62" s="420" t="str">
        <f t="shared" si="13"/>
        <v>XX</v>
      </c>
      <c r="U62" s="420" t="str">
        <f t="shared" si="14"/>
        <v>4</v>
      </c>
      <c r="V62" s="420" t="str">
        <f t="shared" si="15"/>
        <v>4</v>
      </c>
      <c r="W62" s="420" t="str">
        <f t="shared" si="16"/>
        <v>01</v>
      </c>
      <c r="X62" s="426" t="s">
        <v>2352</v>
      </c>
      <c r="Y62" s="420" t="str">
        <f t="shared" si="17"/>
        <v>XX</v>
      </c>
      <c r="Z62" s="420" t="str">
        <f t="shared" si="18"/>
        <v>XX</v>
      </c>
      <c r="AA62" s="424" t="str">
        <f t="shared" si="19"/>
        <v>'0000XXXX6F40040011XX440102XXXX</v>
      </c>
    </row>
    <row r="63" spans="1:27" x14ac:dyDescent="0.25">
      <c r="A63" s="420">
        <v>7</v>
      </c>
      <c r="B63" s="424" t="s">
        <v>621</v>
      </c>
      <c r="C63" s="420" t="s">
        <v>931</v>
      </c>
      <c r="D63" s="420" t="s">
        <v>733</v>
      </c>
      <c r="E63" s="421" t="s">
        <v>52</v>
      </c>
      <c r="F63" s="424" t="s">
        <v>5507</v>
      </c>
      <c r="G63" s="420" t="s">
        <v>4980</v>
      </c>
      <c r="H63" s="420" t="s">
        <v>198</v>
      </c>
      <c r="I63" s="420" t="s">
        <v>198</v>
      </c>
      <c r="J63" s="420" t="s">
        <v>274</v>
      </c>
      <c r="K63" s="420" t="s">
        <v>274</v>
      </c>
      <c r="M63" s="420" t="s">
        <v>5523</v>
      </c>
      <c r="N63" s="426" t="s">
        <v>5527</v>
      </c>
      <c r="O63" s="420" t="s">
        <v>931</v>
      </c>
      <c r="P63" s="426" t="s">
        <v>2860</v>
      </c>
      <c r="Q63" s="426" t="s">
        <v>2241</v>
      </c>
      <c r="R63" s="420" t="str">
        <f t="shared" si="11"/>
        <v>1</v>
      </c>
      <c r="S63" s="420" t="str">
        <f t="shared" si="12"/>
        <v>1</v>
      </c>
      <c r="T63" s="420" t="str">
        <f t="shared" si="13"/>
        <v>XX</v>
      </c>
      <c r="U63" s="420" t="str">
        <f t="shared" si="14"/>
        <v>4</v>
      </c>
      <c r="V63" s="420" t="str">
        <f t="shared" si="15"/>
        <v>4</v>
      </c>
      <c r="W63" s="420" t="str">
        <f t="shared" si="16"/>
        <v>01</v>
      </c>
      <c r="X63" s="426" t="s">
        <v>2352</v>
      </c>
      <c r="Y63" s="420" t="str">
        <f t="shared" si="17"/>
        <v>XX</v>
      </c>
      <c r="Z63" s="420" t="str">
        <f t="shared" si="18"/>
        <v>XX</v>
      </c>
      <c r="AA63" s="424" t="str">
        <f t="shared" si="19"/>
        <v>'0000XXXX6F42040011XX440102XXXX</v>
      </c>
    </row>
    <row r="64" spans="1:27" x14ac:dyDescent="0.25">
      <c r="A64" s="420">
        <v>8</v>
      </c>
      <c r="B64" s="424" t="s">
        <v>3753</v>
      </c>
      <c r="C64" s="420" t="s">
        <v>934</v>
      </c>
      <c r="D64" s="420" t="s">
        <v>733</v>
      </c>
      <c r="E64" s="420" t="s">
        <v>54</v>
      </c>
      <c r="F64" s="424" t="s">
        <v>5508</v>
      </c>
      <c r="G64" s="420" t="s">
        <v>4980</v>
      </c>
      <c r="H64" s="420" t="s">
        <v>198</v>
      </c>
      <c r="I64" s="420" t="s">
        <v>198</v>
      </c>
      <c r="J64" s="420" t="s">
        <v>274</v>
      </c>
      <c r="K64" s="420" t="s">
        <v>274</v>
      </c>
      <c r="M64" s="420" t="s">
        <v>5523</v>
      </c>
      <c r="N64" s="426" t="s">
        <v>5527</v>
      </c>
      <c r="O64" s="420" t="s">
        <v>934</v>
      </c>
      <c r="P64" s="426" t="s">
        <v>2860</v>
      </c>
      <c r="Q64" s="426" t="s">
        <v>2241</v>
      </c>
      <c r="R64" s="420" t="str">
        <f t="shared" si="11"/>
        <v>1</v>
      </c>
      <c r="S64" s="420" t="str">
        <f t="shared" si="12"/>
        <v>1</v>
      </c>
      <c r="T64" s="420" t="str">
        <f t="shared" si="13"/>
        <v>XX</v>
      </c>
      <c r="U64" s="420" t="str">
        <f t="shared" si="14"/>
        <v>4</v>
      </c>
      <c r="V64" s="420" t="str">
        <f t="shared" si="15"/>
        <v>4</v>
      </c>
      <c r="W64" s="420" t="str">
        <f t="shared" si="16"/>
        <v>00</v>
      </c>
      <c r="X64" s="426" t="s">
        <v>2352</v>
      </c>
      <c r="Y64" s="420" t="str">
        <f t="shared" si="17"/>
        <v>00</v>
      </c>
      <c r="Z64" s="420" t="str">
        <f t="shared" si="18"/>
        <v>00</v>
      </c>
      <c r="AA64" s="424" t="str">
        <f t="shared" si="19"/>
        <v>'0000XXXX6F43040011XX4400020000</v>
      </c>
    </row>
    <row r="65" spans="1:30" x14ac:dyDescent="0.25">
      <c r="A65" s="420">
        <v>9</v>
      </c>
      <c r="B65" s="424" t="s">
        <v>625</v>
      </c>
      <c r="C65" s="420" t="s">
        <v>936</v>
      </c>
      <c r="D65" s="420" t="s">
        <v>733</v>
      </c>
      <c r="E65" s="423" t="s">
        <v>53</v>
      </c>
      <c r="F65" s="424" t="s">
        <v>2520</v>
      </c>
      <c r="G65" s="420" t="s">
        <v>4980</v>
      </c>
      <c r="H65" s="420" t="s">
        <v>198</v>
      </c>
      <c r="I65" s="420" t="s">
        <v>198</v>
      </c>
      <c r="J65" s="420" t="s">
        <v>274</v>
      </c>
      <c r="K65" s="420" t="s">
        <v>274</v>
      </c>
      <c r="L65" s="420" t="s">
        <v>5509</v>
      </c>
      <c r="M65" s="420" t="s">
        <v>5523</v>
      </c>
      <c r="N65" s="426" t="s">
        <v>5527</v>
      </c>
      <c r="O65" s="420" t="s">
        <v>936</v>
      </c>
      <c r="P65" s="426" t="s">
        <v>2860</v>
      </c>
      <c r="Q65" s="426" t="s">
        <v>2241</v>
      </c>
      <c r="R65" s="420" t="str">
        <f t="shared" si="11"/>
        <v>1</v>
      </c>
      <c r="S65" s="420" t="str">
        <f t="shared" si="12"/>
        <v>1</v>
      </c>
      <c r="T65" s="420" t="str">
        <f t="shared" si="13"/>
        <v>XX</v>
      </c>
      <c r="U65" s="420" t="str">
        <f t="shared" si="14"/>
        <v>4</v>
      </c>
      <c r="V65" s="420" t="str">
        <f t="shared" si="15"/>
        <v>4</v>
      </c>
      <c r="W65" s="420" t="str">
        <f t="shared" si="16"/>
        <v>03</v>
      </c>
      <c r="X65" s="426" t="s">
        <v>2352</v>
      </c>
      <c r="Y65" s="420" t="str">
        <f t="shared" si="17"/>
        <v>XX</v>
      </c>
      <c r="Z65" s="420" t="str">
        <f t="shared" si="18"/>
        <v>XX</v>
      </c>
      <c r="AA65" s="424" t="str">
        <f t="shared" si="19"/>
        <v>'0000XXXX6F44040011XX440302XXXX</v>
      </c>
    </row>
    <row r="66" spans="1:30" x14ac:dyDescent="0.25">
      <c r="A66" s="420">
        <v>10</v>
      </c>
      <c r="B66" s="424" t="s">
        <v>3755</v>
      </c>
      <c r="C66" s="420" t="s">
        <v>1886</v>
      </c>
      <c r="D66" s="420" t="s">
        <v>733</v>
      </c>
      <c r="E66" s="421" t="s">
        <v>52</v>
      </c>
      <c r="F66" s="424" t="s">
        <v>2520</v>
      </c>
      <c r="G66" s="420" t="s">
        <v>4980</v>
      </c>
      <c r="H66" s="420" t="s">
        <v>198</v>
      </c>
      <c r="I66" s="420" t="s">
        <v>274</v>
      </c>
      <c r="J66" s="420" t="s">
        <v>274</v>
      </c>
      <c r="K66" s="420" t="s">
        <v>274</v>
      </c>
      <c r="M66" s="420" t="s">
        <v>5523</v>
      </c>
      <c r="N66" s="426" t="s">
        <v>5527</v>
      </c>
      <c r="O66" s="420" t="s">
        <v>1886</v>
      </c>
      <c r="P66" s="426" t="s">
        <v>2860</v>
      </c>
      <c r="Q66" s="426" t="s">
        <v>2241</v>
      </c>
      <c r="R66" s="420" t="str">
        <f t="shared" si="11"/>
        <v>1</v>
      </c>
      <c r="S66" s="420" t="str">
        <f t="shared" si="12"/>
        <v>4</v>
      </c>
      <c r="T66" s="420" t="str">
        <f t="shared" si="13"/>
        <v>XX</v>
      </c>
      <c r="U66" s="420" t="str">
        <f t="shared" si="14"/>
        <v>4</v>
      </c>
      <c r="V66" s="420" t="str">
        <f t="shared" si="15"/>
        <v>4</v>
      </c>
      <c r="W66" s="420" t="str">
        <f t="shared" si="16"/>
        <v>01</v>
      </c>
      <c r="X66" s="426" t="s">
        <v>2352</v>
      </c>
      <c r="Y66" s="420" t="str">
        <f t="shared" si="17"/>
        <v>XX</v>
      </c>
      <c r="Z66" s="420" t="str">
        <f t="shared" si="18"/>
        <v>XX</v>
      </c>
      <c r="AA66" s="424" t="str">
        <f t="shared" si="19"/>
        <v>'0000XXXX6F49040014XX440102XXXX</v>
      </c>
    </row>
    <row r="67" spans="1:30" x14ac:dyDescent="0.25">
      <c r="A67" s="420">
        <v>11</v>
      </c>
      <c r="B67" s="424" t="s">
        <v>3756</v>
      </c>
      <c r="C67" s="420" t="s">
        <v>941</v>
      </c>
      <c r="D67" s="420" t="s">
        <v>733</v>
      </c>
      <c r="E67" s="421" t="s">
        <v>52</v>
      </c>
      <c r="F67" s="431">
        <v>13</v>
      </c>
      <c r="G67" s="420" t="s">
        <v>4980</v>
      </c>
      <c r="H67" s="420" t="s">
        <v>198</v>
      </c>
      <c r="I67" s="420" t="s">
        <v>198</v>
      </c>
      <c r="J67" s="420" t="s">
        <v>274</v>
      </c>
      <c r="K67" s="420" t="s">
        <v>274</v>
      </c>
      <c r="M67" s="420" t="s">
        <v>5523</v>
      </c>
      <c r="N67" s="426" t="s">
        <v>5527</v>
      </c>
      <c r="O67" s="420" t="s">
        <v>941</v>
      </c>
      <c r="P67" s="426" t="s">
        <v>2860</v>
      </c>
      <c r="Q67" s="426" t="s">
        <v>2241</v>
      </c>
      <c r="R67" s="420" t="str">
        <f t="shared" si="11"/>
        <v>1</v>
      </c>
      <c r="S67" s="420" t="str">
        <f t="shared" si="12"/>
        <v>1</v>
      </c>
      <c r="T67" s="420" t="str">
        <f t="shared" si="13"/>
        <v>XX</v>
      </c>
      <c r="U67" s="420" t="str">
        <f t="shared" si="14"/>
        <v>4</v>
      </c>
      <c r="V67" s="420" t="str">
        <f t="shared" si="15"/>
        <v>4</v>
      </c>
      <c r="W67" s="420" t="str">
        <f t="shared" si="16"/>
        <v>01</v>
      </c>
      <c r="X67" s="426" t="s">
        <v>2352</v>
      </c>
      <c r="Y67" s="420" t="str">
        <f t="shared" si="17"/>
        <v>XX</v>
      </c>
      <c r="Z67" s="420" t="str">
        <f t="shared" si="18"/>
        <v>XX</v>
      </c>
      <c r="AA67" s="424" t="str">
        <f t="shared" si="19"/>
        <v>'0000XXXX6F4A040011XX440102XXXX</v>
      </c>
    </row>
    <row r="68" spans="1:30" x14ac:dyDescent="0.25">
      <c r="A68" s="420">
        <v>12</v>
      </c>
      <c r="B68" s="424" t="s">
        <v>3757</v>
      </c>
      <c r="C68" s="420" t="s">
        <v>945</v>
      </c>
      <c r="D68" s="420" t="s">
        <v>733</v>
      </c>
      <c r="E68" s="421" t="s">
        <v>52</v>
      </c>
      <c r="F68" s="431">
        <v>13</v>
      </c>
      <c r="G68" s="420" t="s">
        <v>4980</v>
      </c>
      <c r="H68" s="420" t="s">
        <v>198</v>
      </c>
      <c r="I68" s="420" t="s">
        <v>205</v>
      </c>
      <c r="J68" s="420" t="s">
        <v>274</v>
      </c>
      <c r="K68" s="420" t="s">
        <v>274</v>
      </c>
      <c r="M68" s="420" t="s">
        <v>5523</v>
      </c>
      <c r="N68" s="426" t="s">
        <v>5527</v>
      </c>
      <c r="O68" s="420" t="s">
        <v>945</v>
      </c>
      <c r="P68" s="426" t="s">
        <v>2860</v>
      </c>
      <c r="Q68" s="426" t="s">
        <v>2241</v>
      </c>
      <c r="R68" s="420" t="str">
        <f t="shared" si="11"/>
        <v>1</v>
      </c>
      <c r="S68" s="420" t="str">
        <f t="shared" si="12"/>
        <v>2</v>
      </c>
      <c r="T68" s="420" t="str">
        <f t="shared" si="13"/>
        <v>XX</v>
      </c>
      <c r="U68" s="420" t="str">
        <f t="shared" si="14"/>
        <v>4</v>
      </c>
      <c r="V68" s="420" t="str">
        <f t="shared" si="15"/>
        <v>4</v>
      </c>
      <c r="W68" s="420" t="str">
        <f t="shared" si="16"/>
        <v>01</v>
      </c>
      <c r="X68" s="426" t="s">
        <v>2352</v>
      </c>
      <c r="Y68" s="420" t="str">
        <f t="shared" si="17"/>
        <v>XX</v>
      </c>
      <c r="Z68" s="420" t="str">
        <f t="shared" si="18"/>
        <v>XX</v>
      </c>
      <c r="AA68" s="424" t="str">
        <f t="shared" si="19"/>
        <v>'0000XXXX6F4B040012XX440102XXXX</v>
      </c>
    </row>
    <row r="69" spans="1:30" x14ac:dyDescent="0.25">
      <c r="A69" s="420">
        <v>13</v>
      </c>
      <c r="B69" s="424" t="s">
        <v>3803</v>
      </c>
      <c r="C69" s="420" t="s">
        <v>1782</v>
      </c>
      <c r="D69" s="420" t="s">
        <v>733</v>
      </c>
      <c r="E69" s="421" t="s">
        <v>52</v>
      </c>
      <c r="F69" s="431">
        <v>13</v>
      </c>
      <c r="G69" s="420" t="s">
        <v>4980</v>
      </c>
      <c r="H69" s="420" t="s">
        <v>198</v>
      </c>
      <c r="I69" s="420" t="s">
        <v>274</v>
      </c>
      <c r="J69" s="420" t="s">
        <v>274</v>
      </c>
      <c r="K69" s="420" t="s">
        <v>274</v>
      </c>
      <c r="M69" s="420" t="s">
        <v>5523</v>
      </c>
      <c r="N69" s="426" t="s">
        <v>5527</v>
      </c>
      <c r="O69" s="420" t="s">
        <v>1782</v>
      </c>
      <c r="P69" s="426" t="s">
        <v>2860</v>
      </c>
      <c r="Q69" s="426" t="s">
        <v>2241</v>
      </c>
      <c r="R69" s="420" t="str">
        <f t="shared" si="11"/>
        <v>1</v>
      </c>
      <c r="S69" s="420" t="str">
        <f t="shared" si="12"/>
        <v>4</v>
      </c>
      <c r="T69" s="420" t="str">
        <f t="shared" si="13"/>
        <v>XX</v>
      </c>
      <c r="U69" s="420" t="str">
        <f t="shared" si="14"/>
        <v>4</v>
      </c>
      <c r="V69" s="420" t="str">
        <f t="shared" si="15"/>
        <v>4</v>
      </c>
      <c r="W69" s="420" t="str">
        <f t="shared" si="16"/>
        <v>01</v>
      </c>
      <c r="X69" s="426" t="s">
        <v>2352</v>
      </c>
      <c r="Y69" s="420" t="str">
        <f t="shared" si="17"/>
        <v>XX</v>
      </c>
      <c r="Z69" s="420" t="str">
        <f t="shared" si="18"/>
        <v>XX</v>
      </c>
      <c r="AA69" s="424" t="str">
        <f t="shared" si="19"/>
        <v>'0000XXXX6F4C040014XX440102XXXX</v>
      </c>
    </row>
    <row r="70" spans="1:30" x14ac:dyDescent="0.25">
      <c r="A70" s="420">
        <v>14</v>
      </c>
      <c r="B70" s="424" t="s">
        <v>3760</v>
      </c>
      <c r="C70" s="420" t="s">
        <v>1518</v>
      </c>
      <c r="D70" s="420" t="s">
        <v>733</v>
      </c>
      <c r="E70" s="421" t="s">
        <v>52</v>
      </c>
      <c r="F70" s="424" t="s">
        <v>5510</v>
      </c>
      <c r="G70" s="420" t="s">
        <v>4980</v>
      </c>
      <c r="H70" s="420" t="s">
        <v>198</v>
      </c>
      <c r="I70" s="420" t="s">
        <v>205</v>
      </c>
      <c r="J70" s="420" t="s">
        <v>3761</v>
      </c>
      <c r="K70" s="420" t="s">
        <v>3761</v>
      </c>
      <c r="M70" s="420" t="s">
        <v>5523</v>
      </c>
      <c r="N70" s="426" t="s">
        <v>5527</v>
      </c>
      <c r="O70" s="420" t="s">
        <v>1518</v>
      </c>
      <c r="P70" s="426" t="s">
        <v>2860</v>
      </c>
      <c r="Q70" s="426" t="s">
        <v>2241</v>
      </c>
      <c r="R70" s="420" t="str">
        <f t="shared" si="11"/>
        <v>1</v>
      </c>
      <c r="S70" s="420" t="str">
        <f t="shared" si="12"/>
        <v>2</v>
      </c>
      <c r="T70" s="420" t="str">
        <f t="shared" si="13"/>
        <v>XX</v>
      </c>
      <c r="U70" s="420" t="str">
        <f t="shared" si="14"/>
        <v>2</v>
      </c>
      <c r="V70" s="420" t="str">
        <f t="shared" si="15"/>
        <v>2</v>
      </c>
      <c r="W70" s="420" t="str">
        <f t="shared" si="16"/>
        <v>01</v>
      </c>
      <c r="X70" s="426" t="s">
        <v>2352</v>
      </c>
      <c r="Y70" s="420" t="str">
        <f t="shared" si="17"/>
        <v>XX</v>
      </c>
      <c r="Z70" s="420" t="str">
        <f t="shared" si="18"/>
        <v>XX</v>
      </c>
      <c r="AA70" s="424" t="str">
        <f t="shared" si="19"/>
        <v>'0000XXXX6F4D040012XX220102XXXX</v>
      </c>
    </row>
    <row r="71" spans="1:30" x14ac:dyDescent="0.25">
      <c r="A71" s="420">
        <v>15</v>
      </c>
      <c r="B71" s="424" t="s">
        <v>3821</v>
      </c>
      <c r="C71" s="420" t="s">
        <v>1881</v>
      </c>
      <c r="D71" s="420" t="s">
        <v>733</v>
      </c>
      <c r="E71" s="421" t="s">
        <v>52</v>
      </c>
      <c r="F71" s="431">
        <v>13</v>
      </c>
      <c r="G71" s="420" t="s">
        <v>4980</v>
      </c>
      <c r="H71" s="420" t="s">
        <v>198</v>
      </c>
      <c r="I71" s="420" t="s">
        <v>205</v>
      </c>
      <c r="J71" s="420" t="s">
        <v>274</v>
      </c>
      <c r="K71" s="420" t="s">
        <v>274</v>
      </c>
      <c r="M71" s="420" t="s">
        <v>5523</v>
      </c>
      <c r="N71" s="426" t="s">
        <v>5527</v>
      </c>
      <c r="O71" s="420" t="s">
        <v>1881</v>
      </c>
      <c r="P71" s="426" t="s">
        <v>2860</v>
      </c>
      <c r="Q71" s="426" t="s">
        <v>2241</v>
      </c>
      <c r="R71" s="420" t="str">
        <f t="shared" si="11"/>
        <v>1</v>
      </c>
      <c r="S71" s="420" t="str">
        <f t="shared" si="12"/>
        <v>2</v>
      </c>
      <c r="T71" s="420" t="str">
        <f t="shared" si="13"/>
        <v>XX</v>
      </c>
      <c r="U71" s="420" t="str">
        <f t="shared" si="14"/>
        <v>4</v>
      </c>
      <c r="V71" s="420" t="str">
        <f t="shared" si="15"/>
        <v>4</v>
      </c>
      <c r="W71" s="420" t="str">
        <f t="shared" si="16"/>
        <v>01</v>
      </c>
      <c r="X71" s="426" t="s">
        <v>2352</v>
      </c>
      <c r="Y71" s="420" t="str">
        <f t="shared" si="17"/>
        <v>XX</v>
      </c>
      <c r="Z71" s="420" t="str">
        <f t="shared" si="18"/>
        <v>XX</v>
      </c>
      <c r="AA71" s="424" t="str">
        <f t="shared" si="19"/>
        <v>'0000XXXX6F4E040012XX440102XXXX</v>
      </c>
    </row>
    <row r="72" spans="1:30" x14ac:dyDescent="0.25">
      <c r="A72" s="420">
        <v>16</v>
      </c>
      <c r="B72" s="424" t="s">
        <v>3759</v>
      </c>
      <c r="C72" s="420" t="s">
        <v>1515</v>
      </c>
      <c r="D72" s="420" t="s">
        <v>733</v>
      </c>
      <c r="E72" s="421" t="s">
        <v>52</v>
      </c>
      <c r="F72" s="431">
        <v>30</v>
      </c>
      <c r="G72" s="420" t="s">
        <v>4980</v>
      </c>
      <c r="H72" s="420" t="s">
        <v>198</v>
      </c>
      <c r="I72" s="420" t="s">
        <v>198</v>
      </c>
      <c r="J72" s="420" t="s">
        <v>274</v>
      </c>
      <c r="K72" s="420" t="s">
        <v>274</v>
      </c>
      <c r="M72" s="420" t="s">
        <v>5523</v>
      </c>
      <c r="N72" s="426" t="s">
        <v>5527</v>
      </c>
      <c r="O72" s="420" t="s">
        <v>1515</v>
      </c>
      <c r="P72" s="426" t="s">
        <v>2860</v>
      </c>
      <c r="Q72" s="426" t="s">
        <v>2241</v>
      </c>
      <c r="R72" s="420" t="str">
        <f t="shared" si="11"/>
        <v>1</v>
      </c>
      <c r="S72" s="420" t="str">
        <f t="shared" si="12"/>
        <v>1</v>
      </c>
      <c r="T72" s="420" t="str">
        <f t="shared" si="13"/>
        <v>XX</v>
      </c>
      <c r="U72" s="420" t="str">
        <f t="shared" si="14"/>
        <v>4</v>
      </c>
      <c r="V72" s="420" t="str">
        <f t="shared" si="15"/>
        <v>4</v>
      </c>
      <c r="W72" s="420" t="str">
        <f t="shared" si="16"/>
        <v>01</v>
      </c>
      <c r="X72" s="426" t="s">
        <v>2352</v>
      </c>
      <c r="Y72" s="420" t="str">
        <f t="shared" si="17"/>
        <v>XX</v>
      </c>
      <c r="Z72" s="420" t="str">
        <f t="shared" si="18"/>
        <v>XX</v>
      </c>
      <c r="AA72" s="424" t="str">
        <f t="shared" si="19"/>
        <v>'0000XXXX6F47040011XX440102XXXX</v>
      </c>
    </row>
    <row r="73" spans="1:30" x14ac:dyDescent="0.25">
      <c r="A73" s="420">
        <v>17</v>
      </c>
      <c r="B73" s="424" t="s">
        <v>3762</v>
      </c>
      <c r="C73" s="420" t="s">
        <v>5511</v>
      </c>
      <c r="D73" s="420" t="s">
        <v>733</v>
      </c>
      <c r="E73" s="421" t="s">
        <v>52</v>
      </c>
      <c r="F73" s="424" t="s">
        <v>2519</v>
      </c>
      <c r="G73" s="420" t="s">
        <v>4980</v>
      </c>
      <c r="H73" s="420" t="s">
        <v>198</v>
      </c>
      <c r="I73" s="420" t="s">
        <v>274</v>
      </c>
      <c r="J73" s="420" t="s">
        <v>274</v>
      </c>
      <c r="K73" s="420" t="s">
        <v>274</v>
      </c>
      <c r="M73" s="420" t="s">
        <v>5523</v>
      </c>
      <c r="N73" s="426" t="s">
        <v>5527</v>
      </c>
      <c r="O73" s="420" t="s">
        <v>5511</v>
      </c>
      <c r="P73" s="426" t="s">
        <v>2860</v>
      </c>
      <c r="Q73" s="426" t="s">
        <v>2241</v>
      </c>
      <c r="R73" s="420" t="str">
        <f t="shared" si="11"/>
        <v>1</v>
      </c>
      <c r="S73" s="420" t="str">
        <f t="shared" si="12"/>
        <v>4</v>
      </c>
      <c r="T73" s="420" t="str">
        <f t="shared" si="13"/>
        <v>XX</v>
      </c>
      <c r="U73" s="420" t="str">
        <f t="shared" si="14"/>
        <v>4</v>
      </c>
      <c r="V73" s="420" t="str">
        <f t="shared" si="15"/>
        <v>4</v>
      </c>
      <c r="W73" s="420" t="str">
        <f t="shared" si="16"/>
        <v>01</v>
      </c>
      <c r="X73" s="426" t="s">
        <v>2352</v>
      </c>
      <c r="Y73" s="420" t="str">
        <f t="shared" si="17"/>
        <v>XX</v>
      </c>
      <c r="Z73" s="420" t="str">
        <f t="shared" si="18"/>
        <v>XX</v>
      </c>
      <c r="AA73" s="424" t="str">
        <f t="shared" si="19"/>
        <v>'0000XXXX6F58040014XX440102XXXX</v>
      </c>
    </row>
    <row r="74" spans="1:30" x14ac:dyDescent="0.25">
      <c r="A74" s="425"/>
      <c r="B74" s="428"/>
      <c r="C74" s="425"/>
      <c r="D74" s="425"/>
      <c r="E74" s="425"/>
      <c r="F74" s="428"/>
      <c r="G74" s="425"/>
      <c r="H74" s="425"/>
      <c r="I74" s="425"/>
      <c r="J74" s="425"/>
      <c r="K74" s="425"/>
      <c r="L74" s="425"/>
      <c r="M74" s="425"/>
      <c r="N74" s="426" t="s">
        <v>5527</v>
      </c>
      <c r="O74" s="425"/>
      <c r="P74" s="61"/>
      <c r="Q74" s="61"/>
      <c r="R74" s="425"/>
      <c r="S74" s="425"/>
      <c r="T74" s="425"/>
      <c r="U74" s="425"/>
      <c r="V74" s="425"/>
      <c r="W74" s="425"/>
      <c r="X74" s="61"/>
      <c r="Y74" s="425"/>
      <c r="Z74" s="425"/>
      <c r="AA74" s="424"/>
    </row>
    <row r="75" spans="1:30" x14ac:dyDescent="0.25">
      <c r="A75" s="420">
        <v>1</v>
      </c>
      <c r="B75" s="424" t="s">
        <v>3896</v>
      </c>
      <c r="C75" s="420" t="s">
        <v>1514</v>
      </c>
      <c r="D75" s="420" t="s">
        <v>733</v>
      </c>
      <c r="E75" s="421" t="s">
        <v>52</v>
      </c>
      <c r="F75" s="424" t="s">
        <v>5512</v>
      </c>
      <c r="G75" s="420" t="s">
        <v>4980</v>
      </c>
      <c r="H75" s="420" t="s">
        <v>198</v>
      </c>
      <c r="I75" s="420" t="s">
        <v>274</v>
      </c>
      <c r="J75" s="420" t="s">
        <v>274</v>
      </c>
      <c r="K75" s="420" t="s">
        <v>274</v>
      </c>
      <c r="M75" s="420" t="s">
        <v>5523</v>
      </c>
      <c r="N75" s="426" t="s">
        <v>5527</v>
      </c>
      <c r="O75" s="420" t="s">
        <v>1514</v>
      </c>
      <c r="P75" s="426" t="s">
        <v>2860</v>
      </c>
      <c r="Q75" s="426" t="s">
        <v>2241</v>
      </c>
      <c r="R75" s="420" t="str">
        <f>IF(LEFT(H75,3)="ALW","0",IF(LEFT(H75,4)="CHV1","1",IF(LEFT(H75,4)="CHV2","2",IF(LEFT(H75,4)="ADM","4","X"))) )</f>
        <v>1</v>
      </c>
      <c r="S75" s="420" t="str">
        <f>IF(LEFT(I75,3)="ALW","0",IF(LEFT(I75,4)="CHV1","1",IF(LEFT(I75,4)="CHV2","2",IF(LEFT(I75,4)="ADM","4",IF(LEFT(I75,4)="Nev","F","X")))) )</f>
        <v>4</v>
      </c>
      <c r="T75" s="420" t="str">
        <f>IF(LEFT(L75,3)="ALW","0X",IF(LEFT(L75,4)="CHV1","10",IF(LEFT(L75,4)="CHV2","2X",IF(LEFT(L75,4)="ADM","4X",IF(LEFT(L75,4)="Nev","FX","XX")))) )</f>
        <v>XX</v>
      </c>
      <c r="U75" s="420" t="str">
        <f>IF(LEFT(J75,3)="ALW","0",IF(LEFT(J75,4)="CHV1","1",IF(LEFT(J75,4)="CHV2","2",IF(LEFT(J75,4)="ADM","4",IF(LEFT(J75,4)="Nev","F","X")))) )</f>
        <v>4</v>
      </c>
      <c r="V75" s="420" t="str">
        <f>IF(LEFT(K75,3)="ALW","0",IF(LEFT(K75,4)="CHV1","1",IF(LEFT(K75,4)="CHV2","2",IF(LEFT(K75,4)="ADM","4",IF(LEFT(K75,4)="Nev","F","X")))) )</f>
        <v>4</v>
      </c>
      <c r="W75" s="420" t="str">
        <f>IF(LEFT(E75,1)="T","00",IF(LEFT(E75,1)="L","01",IF(LEFT(E75,1)="C","03","XX")))</f>
        <v>01</v>
      </c>
      <c r="X75" s="426" t="s">
        <v>2352</v>
      </c>
      <c r="Y75" s="420" t="str">
        <f>IF(LEFT(E75,1)="T","00",IF(LEFT(E75,1)="L","XX",IF(LEFT(E75,1)="C","XX","XX")))</f>
        <v>XX</v>
      </c>
      <c r="Z75" s="420" t="str">
        <f>IF(LEFT(E75,1)="T","00",IF(LEFT(E75,1)="L","XX",IF(LEFT(E75,1)="C","XX","XX")))</f>
        <v>XX</v>
      </c>
      <c r="AA75" s="424" t="str">
        <f>(M75&amp;N75&amp;O75&amp;P75&amp;Q75&amp;R75&amp;S75&amp;T75&amp;U75&amp;V75&amp;W75&amp;X75&amp;Y75&amp;Z75)</f>
        <v>'0000XXXX4F20040014XX440102XXXX</v>
      </c>
    </row>
    <row r="76" spans="1:30" x14ac:dyDescent="0.25">
      <c r="A76" s="420">
        <v>2</v>
      </c>
      <c r="B76" s="424" t="s">
        <v>5513</v>
      </c>
      <c r="C76" s="420" t="s">
        <v>4486</v>
      </c>
      <c r="D76" s="420" t="s">
        <v>733</v>
      </c>
      <c r="E76" s="420" t="s">
        <v>54</v>
      </c>
      <c r="F76" s="424" t="s">
        <v>2375</v>
      </c>
      <c r="G76" s="420" t="s">
        <v>4980</v>
      </c>
      <c r="H76" s="420" t="s">
        <v>198</v>
      </c>
      <c r="I76" s="420" t="s">
        <v>274</v>
      </c>
      <c r="J76" s="420" t="s">
        <v>274</v>
      </c>
      <c r="K76" s="420" t="s">
        <v>274</v>
      </c>
      <c r="M76" s="420" t="s">
        <v>5523</v>
      </c>
      <c r="N76" s="426" t="s">
        <v>5527</v>
      </c>
      <c r="O76" s="420" t="s">
        <v>4486</v>
      </c>
      <c r="P76" s="426" t="s">
        <v>2860</v>
      </c>
      <c r="Q76" s="426" t="s">
        <v>2241</v>
      </c>
      <c r="R76" s="420" t="str">
        <f>IF(LEFT(H76,3)="ALW","0",IF(LEFT(H76,4)="CHV1","1",IF(LEFT(H76,4)="CHV2","2",IF(LEFT(H76,4)="ADM","4","X"))) )</f>
        <v>1</v>
      </c>
      <c r="S76" s="420" t="str">
        <f>IF(LEFT(I76,3)="ALW","0",IF(LEFT(I76,4)="CHV1","1",IF(LEFT(I76,4)="CHV2","2",IF(LEFT(I76,4)="ADM","4",IF(LEFT(I76,4)="Nev","F","X")))) )</f>
        <v>4</v>
      </c>
      <c r="T76" s="420" t="str">
        <f>IF(LEFT(L76,3)="ALW","0X",IF(LEFT(L76,4)="CHV1","10",IF(LEFT(L76,4)="CHV2","2X",IF(LEFT(L76,4)="ADM","4X",IF(LEFT(L76,4)="Nev","FX","XX")))) )</f>
        <v>XX</v>
      </c>
      <c r="U76" s="420" t="str">
        <f>IF(LEFT(J76,3)="ALW","0",IF(LEFT(J76,4)="CHV1","1",IF(LEFT(J76,4)="CHV2","2",IF(LEFT(J76,4)="ADM","4",IF(LEFT(J76,4)="Nev","F","X")))) )</f>
        <v>4</v>
      </c>
      <c r="V76" s="420" t="str">
        <f>IF(LEFT(K76,3)="ALW","0",IF(LEFT(K76,4)="CHV1","1",IF(LEFT(K76,4)="CHV2","2",IF(LEFT(K76,4)="ADM","4",IF(LEFT(K76,4)="Nev","F","X")))) )</f>
        <v>4</v>
      </c>
      <c r="W76" s="420" t="str">
        <f>IF(LEFT(E76,1)="T","00",IF(LEFT(E76,1)="L","01",IF(LEFT(E76,1)="C","03","XX")))</f>
        <v>00</v>
      </c>
      <c r="X76" s="426" t="s">
        <v>2352</v>
      </c>
      <c r="Y76" s="420" t="str">
        <f>IF(LEFT(E76,1)="T","00",IF(LEFT(E76,1)="L","XX",IF(LEFT(E76,1)="C","XX","XX")))</f>
        <v>00</v>
      </c>
      <c r="Z76" s="420" t="str">
        <f>IF(LEFT(E76,1)="T","00",IF(LEFT(E76,1)="L","XX",IF(LEFT(E76,1)="C","XX","XX")))</f>
        <v>00</v>
      </c>
      <c r="AA76" s="424" t="str">
        <f>(M76&amp;N76&amp;O76&amp;P76&amp;Q76&amp;R76&amp;S76&amp;T76&amp;U76&amp;V76&amp;W76&amp;X76&amp;Y76&amp;Z76)</f>
        <v>'0000XXXX4FXX040014XX4400020000</v>
      </c>
    </row>
    <row r="77" spans="1:30" x14ac:dyDescent="0.25">
      <c r="AD77" s="424" t="str">
        <f t="shared" ref="AD77:AD78" si="20">(M77&amp;Q77&amp;R77&amp;S77&amp;T77&amp;U77&amp;V77&amp;W77&amp;X77&amp;Y77&amp;Z77&amp;AA77&amp;AB77&amp;AC77)</f>
        <v/>
      </c>
    </row>
    <row r="78" spans="1:30" x14ac:dyDescent="0.25">
      <c r="AD78" s="424" t="str">
        <f t="shared" si="20"/>
        <v/>
      </c>
    </row>
  </sheetData>
  <mergeCells count="22">
    <mergeCell ref="A2:A3"/>
    <mergeCell ref="M2:M3"/>
    <mergeCell ref="O2:O3"/>
    <mergeCell ref="R2:R3"/>
    <mergeCell ref="S2:S3"/>
    <mergeCell ref="H2:K2"/>
    <mergeCell ref="B2:B3"/>
    <mergeCell ref="C2:C3"/>
    <mergeCell ref="D2:D3"/>
    <mergeCell ref="E2:E3"/>
    <mergeCell ref="F2:F3"/>
    <mergeCell ref="G2:G3"/>
    <mergeCell ref="Z2:Z3"/>
    <mergeCell ref="Q2:Q3"/>
    <mergeCell ref="N2:N3"/>
    <mergeCell ref="P2:P3"/>
    <mergeCell ref="T2:T3"/>
    <mergeCell ref="U2:U3"/>
    <mergeCell ref="V2:V3"/>
    <mergeCell ref="W2:W3"/>
    <mergeCell ref="X2:X3"/>
    <mergeCell ref="Y2:Y3"/>
  </mergeCells>
  <pageMargins left="0.7" right="0.7" top="0.75" bottom="0.75" header="0.3" footer="0.3"/>
  <pageSetup orientation="portrait" horizontalDpi="4294967293" verticalDpi="4294967293"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5:U70"/>
  <sheetViews>
    <sheetView topLeftCell="A16" zoomScale="70" zoomScaleNormal="70" workbookViewId="0">
      <selection activeCell="C48" sqref="C48"/>
    </sheetView>
  </sheetViews>
  <sheetFormatPr defaultRowHeight="15" x14ac:dyDescent="0.25"/>
  <cols>
    <col min="1" max="1" width="13.28515625" customWidth="1"/>
    <col min="2" max="2" width="15.7109375" customWidth="1"/>
    <col min="3" max="3" width="50.42578125" customWidth="1"/>
    <col min="4" max="4" width="11" customWidth="1"/>
    <col min="5" max="5" width="11.5703125" customWidth="1"/>
    <col min="8" max="8" width="12" customWidth="1"/>
  </cols>
  <sheetData>
    <row r="5" spans="1:21" x14ac:dyDescent="0.25">
      <c r="B5" s="438"/>
      <c r="C5" s="565" t="s">
        <v>4300</v>
      </c>
      <c r="D5" s="562" t="s">
        <v>4288</v>
      </c>
      <c r="E5" s="502" t="s">
        <v>4289</v>
      </c>
      <c r="S5" s="562" t="s">
        <v>4288</v>
      </c>
      <c r="T5" s="502" t="s">
        <v>4289</v>
      </c>
    </row>
    <row r="6" spans="1:21" ht="15" customHeight="1" x14ac:dyDescent="0.25">
      <c r="B6" s="438"/>
      <c r="C6" s="565"/>
      <c r="D6" s="562"/>
      <c r="E6" s="502"/>
      <c r="S6" s="562"/>
      <c r="T6" s="502"/>
    </row>
    <row r="7" spans="1:21" ht="15" customHeight="1" x14ac:dyDescent="0.25">
      <c r="A7" s="472" t="s">
        <v>440</v>
      </c>
      <c r="B7" s="50" t="s">
        <v>4301</v>
      </c>
      <c r="C7" s="97" t="s">
        <v>4261</v>
      </c>
      <c r="D7" s="341">
        <v>1</v>
      </c>
      <c r="E7" s="340">
        <v>1</v>
      </c>
      <c r="F7" s="567" t="str">
        <f>E10&amp;D10&amp;E9&amp;D9&amp;E8&amp;D8&amp;E7&amp;D7</f>
        <v>11111111</v>
      </c>
      <c r="G7" s="567"/>
      <c r="H7" s="472" t="str">
        <f>BIN2HEX(F7)</f>
        <v>FF</v>
      </c>
      <c r="I7" s="566" t="str">
        <f>H7&amp;H11&amp;H15&amp;H19&amp;H23&amp;H27&amp;H31&amp;H35&amp;H39&amp;H43&amp;H47&amp;H51&amp;H55&amp;H59&amp;H63</f>
        <v>FF3DFFF303F734C40C3F0FFF</v>
      </c>
      <c r="J7" s="566"/>
      <c r="K7" s="566"/>
      <c r="L7" s="566"/>
      <c r="M7" s="566"/>
      <c r="N7" s="566"/>
      <c r="O7" s="566"/>
      <c r="P7" s="438" t="s">
        <v>636</v>
      </c>
      <c r="Q7" s="438" t="str">
        <f>HEX2BIN(P7)</f>
        <v>11111111</v>
      </c>
      <c r="R7" s="438"/>
      <c r="S7" s="434">
        <v>1</v>
      </c>
      <c r="T7" s="433">
        <v>1</v>
      </c>
      <c r="U7" s="97" t="s">
        <v>4261</v>
      </c>
    </row>
    <row r="8" spans="1:21" ht="15" customHeight="1" x14ac:dyDescent="0.25">
      <c r="A8" s="472"/>
      <c r="B8" s="50" t="s">
        <v>4302</v>
      </c>
      <c r="C8" s="97" t="s">
        <v>4262</v>
      </c>
      <c r="D8" s="341">
        <v>1</v>
      </c>
      <c r="E8" s="340">
        <v>1</v>
      </c>
      <c r="F8" s="567"/>
      <c r="G8" s="567"/>
      <c r="H8" s="472"/>
      <c r="I8" s="566"/>
      <c r="J8" s="566"/>
      <c r="K8" s="566"/>
      <c r="L8" s="566"/>
      <c r="M8" s="566"/>
      <c r="N8" s="566"/>
      <c r="O8" s="566"/>
      <c r="P8" s="438"/>
      <c r="Q8" s="438"/>
      <c r="R8" s="438"/>
      <c r="S8" s="434">
        <v>1</v>
      </c>
      <c r="T8" s="433">
        <v>1</v>
      </c>
      <c r="U8" s="97" t="s">
        <v>4262</v>
      </c>
    </row>
    <row r="9" spans="1:21" ht="15" customHeight="1" x14ac:dyDescent="0.25">
      <c r="A9" s="472"/>
      <c r="B9" s="50" t="s">
        <v>4303</v>
      </c>
      <c r="C9" s="97" t="s">
        <v>4151</v>
      </c>
      <c r="D9" s="341">
        <v>1</v>
      </c>
      <c r="E9" s="340">
        <v>1</v>
      </c>
      <c r="F9" s="567"/>
      <c r="G9" s="567"/>
      <c r="H9" s="472"/>
      <c r="I9" s="566"/>
      <c r="J9" s="566"/>
      <c r="K9" s="566"/>
      <c r="L9" s="566"/>
      <c r="M9" s="566"/>
      <c r="N9" s="566"/>
      <c r="O9" s="566"/>
      <c r="P9" s="438"/>
      <c r="Q9" s="438"/>
      <c r="R9" s="438"/>
      <c r="S9" s="434">
        <v>1</v>
      </c>
      <c r="T9" s="433">
        <v>1</v>
      </c>
      <c r="U9" s="97" t="s">
        <v>4151</v>
      </c>
    </row>
    <row r="10" spans="1:21" ht="15" customHeight="1" x14ac:dyDescent="0.25">
      <c r="A10" s="472"/>
      <c r="B10" s="50" t="s">
        <v>4304</v>
      </c>
      <c r="C10" s="97" t="s">
        <v>4160</v>
      </c>
      <c r="D10" s="341">
        <v>1</v>
      </c>
      <c r="E10" s="340">
        <v>1</v>
      </c>
      <c r="F10" s="567"/>
      <c r="G10" s="567"/>
      <c r="H10" s="472"/>
      <c r="I10" s="566"/>
      <c r="J10" s="566"/>
      <c r="K10" s="566"/>
      <c r="L10" s="566"/>
      <c r="M10" s="566"/>
      <c r="N10" s="566"/>
      <c r="O10" s="566"/>
      <c r="P10" s="438"/>
      <c r="Q10" s="438"/>
      <c r="R10" s="438"/>
      <c r="S10" s="434">
        <v>1</v>
      </c>
      <c r="T10" s="433">
        <v>1</v>
      </c>
      <c r="U10" s="97" t="s">
        <v>4160</v>
      </c>
    </row>
    <row r="11" spans="1:21" x14ac:dyDescent="0.25">
      <c r="A11" s="472" t="s">
        <v>356</v>
      </c>
      <c r="B11" s="50" t="s">
        <v>4305</v>
      </c>
      <c r="C11" s="3" t="s">
        <v>4163</v>
      </c>
      <c r="D11" s="341">
        <v>1</v>
      </c>
      <c r="E11" s="338">
        <v>0</v>
      </c>
      <c r="F11" s="567" t="str">
        <f t="shared" ref="F11" si="0">E14&amp;D14&amp;E13&amp;D13&amp;E12&amp;D12&amp;E11&amp;D11</f>
        <v>00111101</v>
      </c>
      <c r="G11" s="567"/>
      <c r="H11" s="472" t="str">
        <f t="shared" ref="H11" si="1">BIN2HEX(F11)</f>
        <v>3D</v>
      </c>
      <c r="P11" s="438">
        <v>32</v>
      </c>
      <c r="Q11" s="438" t="str">
        <f t="shared" ref="Q11" si="2">HEX2BIN(P11)</f>
        <v>110010</v>
      </c>
      <c r="R11" s="438"/>
      <c r="S11" s="434">
        <v>1</v>
      </c>
      <c r="T11" s="432">
        <v>0</v>
      </c>
      <c r="U11" s="3" t="s">
        <v>4163</v>
      </c>
    </row>
    <row r="12" spans="1:21" x14ac:dyDescent="0.25">
      <c r="A12" s="472"/>
      <c r="B12" s="50" t="s">
        <v>4306</v>
      </c>
      <c r="C12" s="3" t="s">
        <v>4263</v>
      </c>
      <c r="D12" s="341">
        <v>1</v>
      </c>
      <c r="E12" s="338">
        <v>1</v>
      </c>
      <c r="F12" s="567"/>
      <c r="G12" s="567"/>
      <c r="H12" s="472"/>
      <c r="P12" s="438"/>
      <c r="Q12" s="438"/>
      <c r="R12" s="438"/>
      <c r="S12" s="434">
        <v>1</v>
      </c>
      <c r="T12" s="432">
        <v>1</v>
      </c>
      <c r="U12" s="3" t="s">
        <v>4263</v>
      </c>
    </row>
    <row r="13" spans="1:21" x14ac:dyDescent="0.25">
      <c r="A13" s="472"/>
      <c r="B13" s="50" t="s">
        <v>4307</v>
      </c>
      <c r="C13" s="3" t="s">
        <v>4264</v>
      </c>
      <c r="D13" s="341">
        <v>1</v>
      </c>
      <c r="E13" s="338">
        <v>1</v>
      </c>
      <c r="F13" s="567"/>
      <c r="G13" s="567"/>
      <c r="H13" s="472"/>
      <c r="P13" s="438"/>
      <c r="Q13" s="438"/>
      <c r="R13" s="438"/>
      <c r="S13" s="434">
        <v>1</v>
      </c>
      <c r="T13" s="432">
        <v>1</v>
      </c>
      <c r="U13" s="3" t="s">
        <v>4264</v>
      </c>
    </row>
    <row r="14" spans="1:21" x14ac:dyDescent="0.25">
      <c r="A14" s="472"/>
      <c r="B14" s="50" t="s">
        <v>4308</v>
      </c>
      <c r="C14" s="3" t="s">
        <v>4176</v>
      </c>
      <c r="D14" s="341">
        <v>0</v>
      </c>
      <c r="E14" s="338">
        <v>0</v>
      </c>
      <c r="F14" s="567"/>
      <c r="G14" s="567"/>
      <c r="H14" s="472"/>
      <c r="J14" t="s">
        <v>5556</v>
      </c>
      <c r="P14" s="438"/>
      <c r="Q14" s="438"/>
      <c r="R14" s="438"/>
      <c r="S14" s="434">
        <v>0</v>
      </c>
      <c r="T14" s="432">
        <v>0</v>
      </c>
      <c r="U14" s="3" t="s">
        <v>4176</v>
      </c>
    </row>
    <row r="15" spans="1:21" x14ac:dyDescent="0.25">
      <c r="A15" s="472" t="s">
        <v>369</v>
      </c>
      <c r="B15" s="50" t="s">
        <v>4309</v>
      </c>
      <c r="C15" s="97" t="s">
        <v>4265</v>
      </c>
      <c r="D15" s="341">
        <v>1</v>
      </c>
      <c r="E15" s="340">
        <v>1</v>
      </c>
      <c r="F15" s="567" t="str">
        <f t="shared" ref="F15" si="3">E18&amp;D18&amp;E17&amp;D17&amp;E16&amp;D16&amp;E15&amp;D15</f>
        <v>11111111</v>
      </c>
      <c r="G15" s="567"/>
      <c r="H15" s="472" t="str">
        <f t="shared" ref="H15" si="4">BIN2HEX(F15)</f>
        <v>FF</v>
      </c>
      <c r="P15" s="438" t="s">
        <v>636</v>
      </c>
      <c r="Q15" s="438" t="str">
        <f t="shared" ref="Q15" si="5">HEX2BIN(P15)</f>
        <v>11111111</v>
      </c>
      <c r="R15" s="438"/>
      <c r="S15" s="434">
        <v>1</v>
      </c>
      <c r="T15" s="433">
        <v>1</v>
      </c>
      <c r="U15" s="97" t="s">
        <v>4265</v>
      </c>
    </row>
    <row r="16" spans="1:21" x14ac:dyDescent="0.25">
      <c r="A16" s="472"/>
      <c r="B16" s="50" t="s">
        <v>4310</v>
      </c>
      <c r="C16" s="97" t="s">
        <v>4266</v>
      </c>
      <c r="D16" s="341">
        <v>1</v>
      </c>
      <c r="E16" s="340">
        <v>1</v>
      </c>
      <c r="F16" s="567"/>
      <c r="G16" s="567"/>
      <c r="H16" s="472"/>
      <c r="J16" t="s">
        <v>5557</v>
      </c>
      <c r="P16" s="438"/>
      <c r="Q16" s="438"/>
      <c r="R16" s="438"/>
      <c r="S16" s="434">
        <v>1</v>
      </c>
      <c r="T16" s="433">
        <v>1</v>
      </c>
      <c r="U16" s="97" t="s">
        <v>4266</v>
      </c>
    </row>
    <row r="17" spans="1:21" x14ac:dyDescent="0.25">
      <c r="A17" s="472"/>
      <c r="B17" s="50" t="s">
        <v>4311</v>
      </c>
      <c r="C17" s="97" t="s">
        <v>4267</v>
      </c>
      <c r="D17" s="341">
        <v>1</v>
      </c>
      <c r="E17" s="340">
        <v>1</v>
      </c>
      <c r="F17" s="567"/>
      <c r="G17" s="567"/>
      <c r="H17" s="472"/>
      <c r="P17" s="438"/>
      <c r="Q17" s="438"/>
      <c r="R17" s="438"/>
      <c r="S17" s="434">
        <v>1</v>
      </c>
      <c r="T17" s="433">
        <v>1</v>
      </c>
      <c r="U17" s="97" t="s">
        <v>4267</v>
      </c>
    </row>
    <row r="18" spans="1:21" x14ac:dyDescent="0.25">
      <c r="A18" s="472"/>
      <c r="B18" s="50" t="s">
        <v>4312</v>
      </c>
      <c r="C18" s="97" t="s">
        <v>4268</v>
      </c>
      <c r="D18" s="341">
        <v>1</v>
      </c>
      <c r="E18" s="340">
        <v>1</v>
      </c>
      <c r="F18" s="567"/>
      <c r="G18" s="567"/>
      <c r="H18" s="472"/>
      <c r="P18" s="438"/>
      <c r="Q18" s="438"/>
      <c r="R18" s="438"/>
      <c r="S18" s="434">
        <v>1</v>
      </c>
      <c r="T18" s="433">
        <v>1</v>
      </c>
      <c r="U18" s="97" t="s">
        <v>4268</v>
      </c>
    </row>
    <row r="19" spans="1:21" x14ac:dyDescent="0.25">
      <c r="A19" s="472" t="s">
        <v>4290</v>
      </c>
      <c r="B19" s="50" t="s">
        <v>4313</v>
      </c>
      <c r="C19" s="3" t="s">
        <v>4269</v>
      </c>
      <c r="D19" s="341">
        <v>1</v>
      </c>
      <c r="E19" s="338">
        <v>1</v>
      </c>
      <c r="F19" s="567" t="str">
        <f t="shared" ref="F19" si="6">E22&amp;D22&amp;E21&amp;D21&amp;E20&amp;D20&amp;E19&amp;D19</f>
        <v>00001111</v>
      </c>
      <c r="G19" s="567"/>
      <c r="H19" s="472" t="str">
        <f t="shared" ref="H19" si="7">BIN2HEX(F19)</f>
        <v>F</v>
      </c>
      <c r="P19" s="438" t="s">
        <v>638</v>
      </c>
      <c r="Q19" s="438" t="str">
        <f t="shared" ref="Q19" si="8">HEX2BIN(P19)</f>
        <v>1111</v>
      </c>
      <c r="R19" s="438"/>
      <c r="S19" s="434">
        <v>1</v>
      </c>
      <c r="T19" s="432">
        <v>1</v>
      </c>
      <c r="U19" s="3" t="s">
        <v>4269</v>
      </c>
    </row>
    <row r="20" spans="1:21" x14ac:dyDescent="0.25">
      <c r="A20" s="472"/>
      <c r="B20" s="50" t="s">
        <v>4314</v>
      </c>
      <c r="C20" s="3" t="s">
        <v>4270</v>
      </c>
      <c r="D20" s="341">
        <v>1</v>
      </c>
      <c r="E20" s="338">
        <v>1</v>
      </c>
      <c r="F20" s="567"/>
      <c r="G20" s="567"/>
      <c r="H20" s="472"/>
      <c r="P20" s="438"/>
      <c r="Q20" s="438"/>
      <c r="R20" s="438"/>
      <c r="S20" s="434">
        <v>1</v>
      </c>
      <c r="T20" s="432">
        <v>1</v>
      </c>
      <c r="U20" s="3" t="s">
        <v>4270</v>
      </c>
    </row>
    <row r="21" spans="1:21" x14ac:dyDescent="0.25">
      <c r="A21" s="472"/>
      <c r="B21" s="50" t="s">
        <v>4315</v>
      </c>
      <c r="C21" s="3" t="s">
        <v>4167</v>
      </c>
      <c r="D21" s="341">
        <v>0</v>
      </c>
      <c r="E21" s="338">
        <v>0</v>
      </c>
      <c r="F21" s="567"/>
      <c r="G21" s="567"/>
      <c r="H21" s="472"/>
      <c r="P21" s="438"/>
      <c r="Q21" s="438"/>
      <c r="R21" s="438"/>
      <c r="S21" s="434">
        <v>0</v>
      </c>
      <c r="T21" s="432">
        <v>0</v>
      </c>
      <c r="U21" s="3" t="s">
        <v>4167</v>
      </c>
    </row>
    <row r="22" spans="1:21" x14ac:dyDescent="0.25">
      <c r="A22" s="472"/>
      <c r="B22" s="50" t="s">
        <v>4316</v>
      </c>
      <c r="C22" s="3" t="s">
        <v>4168</v>
      </c>
      <c r="D22" s="341">
        <v>0</v>
      </c>
      <c r="E22" s="338">
        <v>0</v>
      </c>
      <c r="F22" s="567"/>
      <c r="G22" s="567"/>
      <c r="H22" s="472"/>
      <c r="P22" s="438"/>
      <c r="Q22" s="438"/>
      <c r="R22" s="438"/>
      <c r="S22" s="434">
        <v>0</v>
      </c>
      <c r="T22" s="432">
        <v>0</v>
      </c>
      <c r="U22" s="3" t="s">
        <v>4168</v>
      </c>
    </row>
    <row r="23" spans="1:21" x14ac:dyDescent="0.25">
      <c r="A23" s="472" t="s">
        <v>418</v>
      </c>
      <c r="B23" s="50" t="s">
        <v>4317</v>
      </c>
      <c r="C23" s="97" t="s">
        <v>4169</v>
      </c>
      <c r="D23" s="341">
        <v>1</v>
      </c>
      <c r="E23" s="340">
        <v>1</v>
      </c>
      <c r="F23" s="567" t="str">
        <f t="shared" ref="F23" si="9">E26&amp;D26&amp;E25&amp;D25&amp;E24&amp;D24&amp;E23&amp;D23</f>
        <v>00000011</v>
      </c>
      <c r="G23" s="567"/>
      <c r="H23" s="472" t="str">
        <f t="shared" ref="H23" si="10">BIN2HEX(F23)</f>
        <v>3</v>
      </c>
      <c r="P23" s="438">
        <v>3</v>
      </c>
      <c r="Q23" s="438" t="str">
        <f t="shared" ref="Q23" si="11">HEX2BIN(P23)</f>
        <v>11</v>
      </c>
      <c r="R23" s="438"/>
      <c r="S23" s="434">
        <v>1</v>
      </c>
      <c r="T23" s="433">
        <v>1</v>
      </c>
      <c r="U23" s="97" t="s">
        <v>4169</v>
      </c>
    </row>
    <row r="24" spans="1:21" x14ac:dyDescent="0.25">
      <c r="A24" s="472"/>
      <c r="B24" s="50" t="s">
        <v>4318</v>
      </c>
      <c r="C24" s="97" t="s">
        <v>4156</v>
      </c>
      <c r="D24" s="341">
        <v>0</v>
      </c>
      <c r="E24" s="340">
        <v>0</v>
      </c>
      <c r="F24" s="567"/>
      <c r="G24" s="567"/>
      <c r="H24" s="472"/>
      <c r="P24" s="438"/>
      <c r="Q24" s="438"/>
      <c r="R24" s="438"/>
      <c r="S24" s="434">
        <v>0</v>
      </c>
      <c r="T24" s="433">
        <v>0</v>
      </c>
      <c r="U24" s="97" t="s">
        <v>4156</v>
      </c>
    </row>
    <row r="25" spans="1:21" x14ac:dyDescent="0.25">
      <c r="A25" s="472"/>
      <c r="B25" s="50" t="s">
        <v>4319</v>
      </c>
      <c r="C25" s="97" t="s">
        <v>4157</v>
      </c>
      <c r="D25" s="341">
        <v>0</v>
      </c>
      <c r="E25" s="340">
        <v>0</v>
      </c>
      <c r="F25" s="567"/>
      <c r="G25" s="567"/>
      <c r="H25" s="472"/>
      <c r="P25" s="438"/>
      <c r="Q25" s="438"/>
      <c r="R25" s="438"/>
      <c r="S25" s="434">
        <v>0</v>
      </c>
      <c r="T25" s="433">
        <v>0</v>
      </c>
      <c r="U25" s="97" t="s">
        <v>4157</v>
      </c>
    </row>
    <row r="26" spans="1:21" x14ac:dyDescent="0.25">
      <c r="A26" s="472"/>
      <c r="B26" s="50" t="s">
        <v>4320</v>
      </c>
      <c r="C26" s="97" t="s">
        <v>4176</v>
      </c>
      <c r="D26" s="341">
        <v>0</v>
      </c>
      <c r="E26" s="340">
        <v>0</v>
      </c>
      <c r="F26" s="567"/>
      <c r="G26" s="567"/>
      <c r="H26" s="472"/>
      <c r="P26" s="438"/>
      <c r="Q26" s="438"/>
      <c r="R26" s="438"/>
      <c r="S26" s="434">
        <v>0</v>
      </c>
      <c r="T26" s="433">
        <v>0</v>
      </c>
      <c r="U26" s="97" t="s">
        <v>4176</v>
      </c>
    </row>
    <row r="27" spans="1:21" x14ac:dyDescent="0.25">
      <c r="A27" s="472" t="s">
        <v>4291</v>
      </c>
      <c r="B27" s="50" t="s">
        <v>4321</v>
      </c>
      <c r="C27" s="3" t="s">
        <v>4207</v>
      </c>
      <c r="D27" s="341">
        <v>0</v>
      </c>
      <c r="E27" s="338">
        <v>0</v>
      </c>
      <c r="F27" s="567" t="str">
        <f t="shared" ref="F27" si="12">E30&amp;D30&amp;E29&amp;D29&amp;E28&amp;D28&amp;E27&amp;D27</f>
        <v>00000000</v>
      </c>
      <c r="G27" s="567"/>
      <c r="H27" s="472" t="str">
        <f t="shared" ref="H27" si="13">BIN2HEX(F27)</f>
        <v>0</v>
      </c>
      <c r="P27" s="438">
        <v>0</v>
      </c>
      <c r="Q27" s="438" t="str">
        <f t="shared" ref="Q27" si="14">HEX2BIN(P27)</f>
        <v>0</v>
      </c>
      <c r="R27" s="438"/>
      <c r="S27" s="434">
        <v>0</v>
      </c>
      <c r="T27" s="432">
        <v>0</v>
      </c>
      <c r="U27" s="3" t="s">
        <v>4207</v>
      </c>
    </row>
    <row r="28" spans="1:21" x14ac:dyDescent="0.25">
      <c r="A28" s="472"/>
      <c r="B28" s="50" t="s">
        <v>4322</v>
      </c>
      <c r="C28" s="3" t="s">
        <v>4208</v>
      </c>
      <c r="D28" s="341">
        <v>0</v>
      </c>
      <c r="E28" s="338">
        <v>0</v>
      </c>
      <c r="F28" s="567"/>
      <c r="G28" s="567"/>
      <c r="H28" s="472"/>
      <c r="P28" s="438"/>
      <c r="Q28" s="438"/>
      <c r="R28" s="438"/>
      <c r="S28" s="434">
        <v>0</v>
      </c>
      <c r="T28" s="432">
        <v>0</v>
      </c>
      <c r="U28" s="3" t="s">
        <v>4208</v>
      </c>
    </row>
    <row r="29" spans="1:21" x14ac:dyDescent="0.25">
      <c r="A29" s="472"/>
      <c r="B29" s="50" t="s">
        <v>4323</v>
      </c>
      <c r="C29" s="3" t="s">
        <v>4271</v>
      </c>
      <c r="D29" s="341">
        <v>0</v>
      </c>
      <c r="E29" s="338">
        <v>0</v>
      </c>
      <c r="F29" s="567"/>
      <c r="G29" s="567"/>
      <c r="H29" s="472"/>
      <c r="P29" s="438"/>
      <c r="Q29" s="438"/>
      <c r="R29" s="438"/>
      <c r="S29" s="434">
        <v>0</v>
      </c>
      <c r="T29" s="432">
        <v>0</v>
      </c>
      <c r="U29" s="3" t="s">
        <v>4271</v>
      </c>
    </row>
    <row r="30" spans="1:21" x14ac:dyDescent="0.25">
      <c r="A30" s="472"/>
      <c r="B30" s="50" t="s">
        <v>4324</v>
      </c>
      <c r="C30" s="3" t="s">
        <v>4175</v>
      </c>
      <c r="D30" s="341">
        <v>0</v>
      </c>
      <c r="E30" s="338">
        <v>0</v>
      </c>
      <c r="F30" s="567"/>
      <c r="G30" s="567"/>
      <c r="H30" s="472"/>
      <c r="P30" s="438"/>
      <c r="Q30" s="438"/>
      <c r="R30" s="438"/>
      <c r="S30" s="434">
        <v>0</v>
      </c>
      <c r="T30" s="432">
        <v>0</v>
      </c>
      <c r="U30" s="3" t="s">
        <v>4175</v>
      </c>
    </row>
    <row r="31" spans="1:21" x14ac:dyDescent="0.25">
      <c r="A31" s="472" t="s">
        <v>4292</v>
      </c>
      <c r="B31" s="50" t="s">
        <v>4325</v>
      </c>
      <c r="C31" s="97" t="s">
        <v>4179</v>
      </c>
      <c r="D31" s="341">
        <v>1</v>
      </c>
      <c r="E31" s="340">
        <v>1</v>
      </c>
      <c r="F31" s="567" t="str">
        <f t="shared" ref="F31" si="15">E34&amp;D34&amp;E33&amp;D33&amp;E32&amp;D32&amp;E31&amp;D31</f>
        <v>00111111</v>
      </c>
      <c r="G31" s="567"/>
      <c r="H31" s="472" t="str">
        <f t="shared" ref="H31" si="16">BIN2HEX(F31)</f>
        <v>3F</v>
      </c>
      <c r="P31" s="438" t="s">
        <v>637</v>
      </c>
      <c r="Q31" s="438" t="str">
        <f t="shared" ref="Q31" si="17">HEX2BIN(P31)</f>
        <v>111111</v>
      </c>
      <c r="R31" s="438"/>
      <c r="S31" s="434">
        <v>1</v>
      </c>
      <c r="T31" s="433">
        <v>1</v>
      </c>
      <c r="U31" s="97" t="s">
        <v>4179</v>
      </c>
    </row>
    <row r="32" spans="1:21" x14ac:dyDescent="0.25">
      <c r="A32" s="472"/>
      <c r="B32" s="50" t="s">
        <v>4326</v>
      </c>
      <c r="C32" s="97" t="s">
        <v>4178</v>
      </c>
      <c r="D32" s="341">
        <v>1</v>
      </c>
      <c r="E32" s="340">
        <v>1</v>
      </c>
      <c r="F32" s="567"/>
      <c r="G32" s="567"/>
      <c r="H32" s="472"/>
      <c r="P32" s="438"/>
      <c r="Q32" s="438"/>
      <c r="R32" s="438"/>
      <c r="S32" s="434">
        <v>1</v>
      </c>
      <c r="T32" s="433">
        <v>1</v>
      </c>
      <c r="U32" s="97" t="s">
        <v>4178</v>
      </c>
    </row>
    <row r="33" spans="1:21" x14ac:dyDescent="0.25">
      <c r="A33" s="472"/>
      <c r="B33" s="50" t="s">
        <v>4327</v>
      </c>
      <c r="C33" s="97" t="s">
        <v>4272</v>
      </c>
      <c r="D33" s="341">
        <v>1</v>
      </c>
      <c r="E33" s="340">
        <v>1</v>
      </c>
      <c r="F33" s="567"/>
      <c r="G33" s="567"/>
      <c r="H33" s="472"/>
      <c r="P33" s="438"/>
      <c r="Q33" s="438"/>
      <c r="R33" s="438"/>
      <c r="S33" s="434">
        <v>1</v>
      </c>
      <c r="T33" s="433">
        <v>1</v>
      </c>
      <c r="U33" s="97" t="s">
        <v>4272</v>
      </c>
    </row>
    <row r="34" spans="1:21" x14ac:dyDescent="0.25">
      <c r="A34" s="472"/>
      <c r="B34" s="50" t="s">
        <v>4328</v>
      </c>
      <c r="C34" s="97" t="s">
        <v>4273</v>
      </c>
      <c r="D34" s="341">
        <v>0</v>
      </c>
      <c r="E34" s="340">
        <v>0</v>
      </c>
      <c r="F34" s="567"/>
      <c r="G34" s="567"/>
      <c r="H34" s="472"/>
      <c r="P34" s="438"/>
      <c r="Q34" s="438"/>
      <c r="R34" s="438"/>
      <c r="S34" s="434">
        <v>0</v>
      </c>
      <c r="T34" s="433">
        <v>0</v>
      </c>
      <c r="U34" s="97" t="s">
        <v>4273</v>
      </c>
    </row>
    <row r="35" spans="1:21" x14ac:dyDescent="0.25">
      <c r="A35" s="472" t="s">
        <v>4293</v>
      </c>
      <c r="B35" s="50" t="s">
        <v>4329</v>
      </c>
      <c r="C35" s="3" t="s">
        <v>4274</v>
      </c>
      <c r="D35" s="341">
        <v>1</v>
      </c>
      <c r="E35" s="338">
        <v>1</v>
      </c>
      <c r="F35" s="567" t="str">
        <f t="shared" ref="F35" si="18">E38&amp;D38&amp;E37&amp;D37&amp;E36&amp;D36&amp;E35&amp;D35</f>
        <v>00000111</v>
      </c>
      <c r="G35" s="567"/>
      <c r="H35" s="472" t="str">
        <f t="shared" ref="H35" si="19">BIN2HEX(F35)</f>
        <v>7</v>
      </c>
      <c r="P35" s="438" t="s">
        <v>3054</v>
      </c>
      <c r="Q35" s="438" t="str">
        <f t="shared" ref="Q35" si="20">HEX2BIN(P35)</f>
        <v>1011</v>
      </c>
      <c r="R35" s="438"/>
      <c r="S35" s="434">
        <v>1</v>
      </c>
      <c r="T35" s="432">
        <v>1</v>
      </c>
      <c r="U35" s="3" t="s">
        <v>4274</v>
      </c>
    </row>
    <row r="36" spans="1:21" x14ac:dyDescent="0.25">
      <c r="A36" s="472"/>
      <c r="B36" s="50" t="s">
        <v>4330</v>
      </c>
      <c r="C36" s="3" t="s">
        <v>4275</v>
      </c>
      <c r="D36" s="341">
        <v>1</v>
      </c>
      <c r="E36" s="338">
        <v>0</v>
      </c>
      <c r="F36" s="567"/>
      <c r="G36" s="567"/>
      <c r="H36" s="472"/>
      <c r="P36" s="438"/>
      <c r="Q36" s="438"/>
      <c r="R36" s="438"/>
      <c r="S36" s="434">
        <v>1</v>
      </c>
      <c r="T36" s="432">
        <v>0</v>
      </c>
      <c r="U36" s="3" t="s">
        <v>4275</v>
      </c>
    </row>
    <row r="37" spans="1:21" x14ac:dyDescent="0.25">
      <c r="A37" s="472"/>
      <c r="B37" s="50" t="s">
        <v>4331</v>
      </c>
      <c r="C37" s="3" t="s">
        <v>4152</v>
      </c>
      <c r="D37" s="341">
        <v>0</v>
      </c>
      <c r="E37" s="338">
        <v>0</v>
      </c>
      <c r="F37" s="567"/>
      <c r="G37" s="567"/>
      <c r="H37" s="472"/>
      <c r="P37" s="438"/>
      <c r="Q37" s="438"/>
      <c r="R37" s="438"/>
      <c r="S37" s="434">
        <v>0</v>
      </c>
      <c r="T37" s="432">
        <v>0</v>
      </c>
      <c r="U37" s="3" t="s">
        <v>4152</v>
      </c>
    </row>
    <row r="38" spans="1:21" x14ac:dyDescent="0.25">
      <c r="A38" s="472"/>
      <c r="B38" s="50" t="s">
        <v>4332</v>
      </c>
      <c r="C38" s="3" t="s">
        <v>4158</v>
      </c>
      <c r="D38" s="341">
        <v>0</v>
      </c>
      <c r="E38" s="338">
        <v>0</v>
      </c>
      <c r="F38" s="567"/>
      <c r="G38" s="567"/>
      <c r="H38" s="472"/>
      <c r="P38" s="438"/>
      <c r="Q38" s="438"/>
      <c r="R38" s="438"/>
      <c r="S38" s="434">
        <v>0</v>
      </c>
      <c r="T38" s="432">
        <v>0</v>
      </c>
      <c r="U38" s="3" t="s">
        <v>4158</v>
      </c>
    </row>
    <row r="39" spans="1:21" x14ac:dyDescent="0.25">
      <c r="A39" s="472" t="s">
        <v>4294</v>
      </c>
      <c r="B39" s="50" t="s">
        <v>4333</v>
      </c>
      <c r="C39" s="97" t="s">
        <v>4276</v>
      </c>
      <c r="D39" s="341">
        <v>0</v>
      </c>
      <c r="E39" s="340">
        <v>0</v>
      </c>
      <c r="F39" s="567" t="str">
        <f t="shared" ref="F39" si="21">E42&amp;D42&amp;E41&amp;D41&amp;E40&amp;D40&amp;E39&amp;D39</f>
        <v>00110100</v>
      </c>
      <c r="G39" s="567"/>
      <c r="H39" s="472" t="str">
        <f t="shared" ref="H39" si="22">BIN2HEX(F39)</f>
        <v>34</v>
      </c>
      <c r="P39" s="438">
        <v>38</v>
      </c>
      <c r="Q39" s="438" t="str">
        <f t="shared" ref="Q39" si="23">HEX2BIN(P39)</f>
        <v>111000</v>
      </c>
      <c r="R39" s="438"/>
      <c r="S39" s="434">
        <v>0</v>
      </c>
      <c r="T39" s="433">
        <v>0</v>
      </c>
      <c r="U39" s="97" t="s">
        <v>4276</v>
      </c>
    </row>
    <row r="40" spans="1:21" x14ac:dyDescent="0.25">
      <c r="A40" s="472"/>
      <c r="B40" s="50" t="s">
        <v>4334</v>
      </c>
      <c r="C40" s="97" t="s">
        <v>4187</v>
      </c>
      <c r="D40" s="341">
        <v>1</v>
      </c>
      <c r="E40" s="340">
        <v>0</v>
      </c>
      <c r="F40" s="567"/>
      <c r="G40" s="567"/>
      <c r="H40" s="472"/>
      <c r="P40" s="438"/>
      <c r="Q40" s="438"/>
      <c r="R40" s="438"/>
      <c r="S40" s="434">
        <v>1</v>
      </c>
      <c r="T40" s="433">
        <v>0</v>
      </c>
      <c r="U40" s="97" t="s">
        <v>4187</v>
      </c>
    </row>
    <row r="41" spans="1:21" x14ac:dyDescent="0.25">
      <c r="A41" s="472"/>
      <c r="B41" s="50" t="s">
        <v>4335</v>
      </c>
      <c r="C41" s="97" t="s">
        <v>4277</v>
      </c>
      <c r="D41" s="341">
        <v>1</v>
      </c>
      <c r="E41" s="340">
        <v>1</v>
      </c>
      <c r="F41" s="567"/>
      <c r="G41" s="567"/>
      <c r="H41" s="472"/>
      <c r="P41" s="438"/>
      <c r="Q41" s="438"/>
      <c r="R41" s="438"/>
      <c r="S41" s="434">
        <v>1</v>
      </c>
      <c r="T41" s="433">
        <v>1</v>
      </c>
      <c r="U41" s="97" t="s">
        <v>4277</v>
      </c>
    </row>
    <row r="42" spans="1:21" x14ac:dyDescent="0.25">
      <c r="A42" s="472"/>
      <c r="B42" s="50" t="s">
        <v>4336</v>
      </c>
      <c r="C42" s="97" t="s">
        <v>4278</v>
      </c>
      <c r="D42" s="341">
        <v>0</v>
      </c>
      <c r="E42" s="340">
        <v>0</v>
      </c>
      <c r="F42" s="567"/>
      <c r="G42" s="567"/>
      <c r="H42" s="472"/>
      <c r="P42" s="438"/>
      <c r="Q42" s="438"/>
      <c r="R42" s="438"/>
      <c r="S42" s="434">
        <v>0</v>
      </c>
      <c r="T42" s="433">
        <v>0</v>
      </c>
      <c r="U42" s="97" t="s">
        <v>4278</v>
      </c>
    </row>
    <row r="43" spans="1:21" x14ac:dyDescent="0.25">
      <c r="A43" s="472" t="s">
        <v>4295</v>
      </c>
      <c r="B43" s="50" t="s">
        <v>4337</v>
      </c>
      <c r="C43" s="3" t="s">
        <v>4279</v>
      </c>
      <c r="D43" s="341">
        <v>0</v>
      </c>
      <c r="E43" s="338">
        <v>0</v>
      </c>
      <c r="F43" s="567" t="str">
        <f t="shared" ref="F43" si="24">E46&amp;D46&amp;E45&amp;D45&amp;E44&amp;D44&amp;E43&amp;D43</f>
        <v>00001100</v>
      </c>
      <c r="G43" s="567"/>
      <c r="H43" s="472" t="str">
        <f t="shared" ref="H43" si="25">BIN2HEX(F43)</f>
        <v>C</v>
      </c>
      <c r="P43" s="438" t="s">
        <v>642</v>
      </c>
      <c r="Q43" s="438" t="str">
        <f t="shared" ref="Q43" si="26">HEX2BIN(P43)</f>
        <v>1100</v>
      </c>
      <c r="R43" s="438"/>
      <c r="S43" s="434">
        <v>0</v>
      </c>
      <c r="T43" s="432">
        <v>0</v>
      </c>
      <c r="U43" s="3" t="s">
        <v>4279</v>
      </c>
    </row>
    <row r="44" spans="1:21" x14ac:dyDescent="0.25">
      <c r="A44" s="472"/>
      <c r="B44" s="50" t="s">
        <v>4338</v>
      </c>
      <c r="C44" s="3" t="s">
        <v>4280</v>
      </c>
      <c r="D44" s="341">
        <v>1</v>
      </c>
      <c r="E44" s="338">
        <v>1</v>
      </c>
      <c r="F44" s="567"/>
      <c r="G44" s="567"/>
      <c r="H44" s="472"/>
      <c r="P44" s="438"/>
      <c r="Q44" s="438"/>
      <c r="R44" s="438"/>
      <c r="S44" s="434">
        <v>1</v>
      </c>
      <c r="T44" s="432">
        <v>1</v>
      </c>
      <c r="U44" s="3" t="s">
        <v>4280</v>
      </c>
    </row>
    <row r="45" spans="1:21" x14ac:dyDescent="0.25">
      <c r="A45" s="472"/>
      <c r="B45" s="50" t="s">
        <v>4339</v>
      </c>
      <c r="C45" s="3" t="s">
        <v>4172</v>
      </c>
      <c r="D45" s="341">
        <v>0</v>
      </c>
      <c r="E45" s="338">
        <v>0</v>
      </c>
      <c r="F45" s="567"/>
      <c r="G45" s="567"/>
      <c r="H45" s="472"/>
      <c r="P45" s="438"/>
      <c r="Q45" s="438"/>
      <c r="R45" s="438"/>
      <c r="S45" s="434">
        <v>0</v>
      </c>
      <c r="T45" s="432">
        <v>0</v>
      </c>
      <c r="U45" s="3" t="s">
        <v>4172</v>
      </c>
    </row>
    <row r="46" spans="1:21" x14ac:dyDescent="0.25">
      <c r="A46" s="472"/>
      <c r="B46" s="50" t="s">
        <v>4340</v>
      </c>
      <c r="C46" s="3" t="s">
        <v>4281</v>
      </c>
      <c r="D46" s="341">
        <v>0</v>
      </c>
      <c r="E46" s="338">
        <v>0</v>
      </c>
      <c r="F46" s="567"/>
      <c r="G46" s="567"/>
      <c r="H46" s="472"/>
      <c r="P46" s="438"/>
      <c r="Q46" s="438"/>
      <c r="R46" s="438"/>
      <c r="S46" s="434">
        <v>0</v>
      </c>
      <c r="T46" s="432">
        <v>0</v>
      </c>
      <c r="U46" s="3" t="s">
        <v>4281</v>
      </c>
    </row>
    <row r="47" spans="1:21" x14ac:dyDescent="0.25">
      <c r="A47" s="472" t="s">
        <v>497</v>
      </c>
      <c r="B47" s="50" t="s">
        <v>4341</v>
      </c>
      <c r="C47" s="97" t="s">
        <v>4282</v>
      </c>
      <c r="D47" s="341">
        <v>0</v>
      </c>
      <c r="E47" s="340">
        <v>0</v>
      </c>
      <c r="F47" s="567" t="str">
        <f t="shared" ref="F47" si="27">E50&amp;D50&amp;E49&amp;D49&amp;E48&amp;D48&amp;E47&amp;D47</f>
        <v>01000000</v>
      </c>
      <c r="G47" s="567"/>
      <c r="H47" s="472" t="str">
        <f t="shared" ref="H47" si="28">BIN2HEX(F47)</f>
        <v>40</v>
      </c>
      <c r="P47" s="438">
        <v>80</v>
      </c>
      <c r="Q47" s="438" t="str">
        <f t="shared" ref="Q47" si="29">HEX2BIN(P47)</f>
        <v>10000000</v>
      </c>
      <c r="R47" s="438"/>
      <c r="S47" s="434">
        <v>0</v>
      </c>
      <c r="T47" s="433">
        <v>0</v>
      </c>
      <c r="U47" s="97" t="s">
        <v>4282</v>
      </c>
    </row>
    <row r="48" spans="1:21" x14ac:dyDescent="0.25">
      <c r="A48" s="472"/>
      <c r="B48" s="50" t="s">
        <v>4342</v>
      </c>
      <c r="C48" s="97" t="s">
        <v>4182</v>
      </c>
      <c r="D48" s="341">
        <v>0</v>
      </c>
      <c r="E48" s="340">
        <v>0</v>
      </c>
      <c r="F48" s="567"/>
      <c r="G48" s="567"/>
      <c r="H48" s="472"/>
      <c r="P48" s="438"/>
      <c r="Q48" s="438"/>
      <c r="R48" s="438"/>
      <c r="S48" s="434">
        <v>0</v>
      </c>
      <c r="T48" s="433">
        <v>0</v>
      </c>
      <c r="U48" s="97" t="s">
        <v>4182</v>
      </c>
    </row>
    <row r="49" spans="1:21" x14ac:dyDescent="0.25">
      <c r="A49" s="472"/>
      <c r="B49" s="50" t="s">
        <v>4343</v>
      </c>
      <c r="C49" s="97" t="s">
        <v>4283</v>
      </c>
      <c r="D49" s="341">
        <v>0</v>
      </c>
      <c r="E49" s="340">
        <v>0</v>
      </c>
      <c r="F49" s="567"/>
      <c r="G49" s="567"/>
      <c r="H49" s="472"/>
      <c r="P49" s="438"/>
      <c r="Q49" s="438"/>
      <c r="R49" s="438"/>
      <c r="S49" s="434">
        <v>0</v>
      </c>
      <c r="T49" s="433">
        <v>0</v>
      </c>
      <c r="U49" s="97" t="s">
        <v>4283</v>
      </c>
    </row>
    <row r="50" spans="1:21" x14ac:dyDescent="0.25">
      <c r="A50" s="472"/>
      <c r="B50" s="50" t="s">
        <v>4344</v>
      </c>
      <c r="C50" s="97" t="s">
        <v>4284</v>
      </c>
      <c r="D50" s="341">
        <v>1</v>
      </c>
      <c r="E50" s="340">
        <v>0</v>
      </c>
      <c r="F50" s="567"/>
      <c r="G50" s="567"/>
      <c r="H50" s="472"/>
      <c r="P50" s="438"/>
      <c r="Q50" s="438"/>
      <c r="R50" s="438"/>
      <c r="S50" s="434">
        <v>1</v>
      </c>
      <c r="T50" s="433">
        <v>0</v>
      </c>
      <c r="U50" s="97" t="s">
        <v>4284</v>
      </c>
    </row>
    <row r="51" spans="1:21" x14ac:dyDescent="0.25">
      <c r="A51" s="472" t="s">
        <v>4296</v>
      </c>
      <c r="B51" s="50" t="s">
        <v>4345</v>
      </c>
      <c r="C51" s="3" t="s">
        <v>4285</v>
      </c>
      <c r="D51" s="341">
        <v>1</v>
      </c>
      <c r="E51" s="338">
        <v>1</v>
      </c>
      <c r="F51" s="567" t="str">
        <f t="shared" ref="F51" si="30">E54&amp;D54&amp;E53&amp;D53&amp;E52&amp;D52&amp;E51&amp;D51</f>
        <v>11000011</v>
      </c>
      <c r="G51" s="567"/>
      <c r="H51" s="472" t="str">
        <f t="shared" ref="H51" si="31">BIN2HEX(F51)</f>
        <v>C3</v>
      </c>
      <c r="P51" s="438" t="s">
        <v>5558</v>
      </c>
      <c r="Q51" s="438" t="str">
        <f t="shared" ref="Q51" si="32">HEX2BIN(P51)</f>
        <v>11000011</v>
      </c>
      <c r="R51" s="438"/>
      <c r="S51" s="434">
        <v>1</v>
      </c>
      <c r="T51" s="432">
        <v>1</v>
      </c>
      <c r="U51" s="3" t="s">
        <v>4285</v>
      </c>
    </row>
    <row r="52" spans="1:21" x14ac:dyDescent="0.25">
      <c r="A52" s="472"/>
      <c r="B52" s="50" t="s">
        <v>4346</v>
      </c>
      <c r="C52" s="3" t="s">
        <v>4189</v>
      </c>
      <c r="D52" s="341">
        <v>0</v>
      </c>
      <c r="E52" s="338">
        <v>0</v>
      </c>
      <c r="F52" s="567"/>
      <c r="G52" s="567"/>
      <c r="H52" s="472"/>
      <c r="P52" s="438"/>
      <c r="Q52" s="438"/>
      <c r="R52" s="438"/>
      <c r="S52" s="434">
        <v>0</v>
      </c>
      <c r="T52" s="432">
        <v>0</v>
      </c>
      <c r="U52" s="3" t="s">
        <v>4189</v>
      </c>
    </row>
    <row r="53" spans="1:21" x14ac:dyDescent="0.25">
      <c r="A53" s="472"/>
      <c r="B53" s="50" t="s">
        <v>4347</v>
      </c>
      <c r="C53" s="3" t="s">
        <v>4190</v>
      </c>
      <c r="D53" s="341">
        <v>0</v>
      </c>
      <c r="E53" s="338">
        <v>0</v>
      </c>
      <c r="F53" s="567"/>
      <c r="G53" s="567"/>
      <c r="H53" s="472"/>
      <c r="P53" s="438"/>
      <c r="Q53" s="438"/>
      <c r="R53" s="438"/>
      <c r="S53" s="434">
        <v>0</v>
      </c>
      <c r="T53" s="432">
        <v>0</v>
      </c>
      <c r="U53" s="3" t="s">
        <v>4190</v>
      </c>
    </row>
    <row r="54" spans="1:21" x14ac:dyDescent="0.25">
      <c r="A54" s="472"/>
      <c r="B54" s="50" t="s">
        <v>4348</v>
      </c>
      <c r="C54" s="3" t="s">
        <v>4286</v>
      </c>
      <c r="D54" s="341">
        <v>1</v>
      </c>
      <c r="E54" s="338">
        <v>1</v>
      </c>
      <c r="F54" s="567"/>
      <c r="G54" s="567"/>
      <c r="H54" s="472"/>
      <c r="P54" s="438"/>
      <c r="Q54" s="438"/>
      <c r="R54" s="438"/>
      <c r="S54" s="434">
        <v>1</v>
      </c>
      <c r="T54" s="432">
        <v>1</v>
      </c>
      <c r="U54" s="3" t="s">
        <v>4286</v>
      </c>
    </row>
    <row r="55" spans="1:21" x14ac:dyDescent="0.25">
      <c r="A55" s="472" t="s">
        <v>4297</v>
      </c>
      <c r="B55" s="50" t="s">
        <v>4349</v>
      </c>
      <c r="C55" s="97" t="s">
        <v>4287</v>
      </c>
      <c r="D55" s="341">
        <v>0</v>
      </c>
      <c r="E55" s="340">
        <v>0</v>
      </c>
      <c r="F55" s="567" t="str">
        <f t="shared" ref="F55" si="33">E58&amp;D58&amp;E57&amp;D57&amp;E56&amp;D56&amp;E55&amp;D55</f>
        <v>11110000</v>
      </c>
      <c r="G55" s="567"/>
      <c r="H55" s="472" t="str">
        <f t="shared" ref="H55" si="34">BIN2HEX(F55)</f>
        <v>F0</v>
      </c>
      <c r="P55" s="438" t="s">
        <v>5559</v>
      </c>
      <c r="Q55" s="438" t="str">
        <f t="shared" ref="Q55" si="35">HEX2BIN(P55)</f>
        <v>11110000</v>
      </c>
      <c r="R55" s="438"/>
      <c r="S55" s="434">
        <v>0</v>
      </c>
      <c r="T55" s="433">
        <v>0</v>
      </c>
      <c r="U55" s="97" t="s">
        <v>4287</v>
      </c>
    </row>
    <row r="56" spans="1:21" x14ac:dyDescent="0.25">
      <c r="A56" s="472"/>
      <c r="B56" s="50" t="s">
        <v>1761</v>
      </c>
      <c r="C56" s="97" t="s">
        <v>4200</v>
      </c>
      <c r="D56" s="341">
        <v>0</v>
      </c>
      <c r="E56" s="340">
        <v>0</v>
      </c>
      <c r="F56" s="567"/>
      <c r="G56" s="567"/>
      <c r="H56" s="472"/>
      <c r="P56" s="438"/>
      <c r="Q56" s="438"/>
      <c r="R56" s="438"/>
      <c r="S56" s="434">
        <v>0</v>
      </c>
      <c r="T56" s="433">
        <v>0</v>
      </c>
      <c r="U56" s="97" t="s">
        <v>4200</v>
      </c>
    </row>
    <row r="57" spans="1:21" x14ac:dyDescent="0.25">
      <c r="A57" s="472"/>
      <c r="B57" s="50" t="s">
        <v>4350</v>
      </c>
      <c r="C57" s="97" t="s">
        <v>4195</v>
      </c>
      <c r="D57" s="341">
        <v>1</v>
      </c>
      <c r="E57" s="340">
        <v>1</v>
      </c>
      <c r="F57" s="567"/>
      <c r="G57" s="567"/>
      <c r="H57" s="472"/>
      <c r="P57" s="438"/>
      <c r="Q57" s="438"/>
      <c r="R57" s="438"/>
      <c r="S57" s="434">
        <v>1</v>
      </c>
      <c r="T57" s="433">
        <v>1</v>
      </c>
      <c r="U57" s="97" t="s">
        <v>4195</v>
      </c>
    </row>
    <row r="58" spans="1:21" x14ac:dyDescent="0.25">
      <c r="A58" s="472"/>
      <c r="B58" s="50" t="s">
        <v>4351</v>
      </c>
      <c r="C58" s="97" t="s">
        <v>4196</v>
      </c>
      <c r="D58" s="341">
        <v>1</v>
      </c>
      <c r="E58" s="340">
        <v>1</v>
      </c>
      <c r="F58" s="567"/>
      <c r="G58" s="567"/>
      <c r="H58" s="472"/>
      <c r="P58" s="438"/>
      <c r="Q58" s="438"/>
      <c r="R58" s="438"/>
      <c r="S58" s="434">
        <v>1</v>
      </c>
      <c r="T58" s="433">
        <v>1</v>
      </c>
      <c r="U58" s="97" t="s">
        <v>4196</v>
      </c>
    </row>
    <row r="59" spans="1:21" x14ac:dyDescent="0.25">
      <c r="A59" s="472" t="s">
        <v>4298</v>
      </c>
      <c r="B59" s="50" t="s">
        <v>4352</v>
      </c>
      <c r="C59" s="3" t="s">
        <v>4197</v>
      </c>
      <c r="D59" s="341">
        <v>1</v>
      </c>
      <c r="E59" s="338">
        <v>1</v>
      </c>
      <c r="F59" s="567" t="str">
        <f t="shared" ref="F59" si="36">E62&amp;D62&amp;E61&amp;D61&amp;E60&amp;D60&amp;E59&amp;D59</f>
        <v>11111111</v>
      </c>
      <c r="G59" s="567"/>
      <c r="H59" s="472" t="str">
        <f t="shared" ref="H59" si="37">BIN2HEX(F59)</f>
        <v>FF</v>
      </c>
      <c r="P59" s="438" t="s">
        <v>636</v>
      </c>
      <c r="Q59" s="438" t="str">
        <f t="shared" ref="Q59" si="38">HEX2BIN(P59)</f>
        <v>11111111</v>
      </c>
      <c r="R59" s="438"/>
      <c r="S59" s="434">
        <v>1</v>
      </c>
      <c r="T59" s="432">
        <v>1</v>
      </c>
      <c r="U59" s="3" t="s">
        <v>4197</v>
      </c>
    </row>
    <row r="60" spans="1:21" x14ac:dyDescent="0.25">
      <c r="A60" s="472"/>
      <c r="B60" s="50" t="s">
        <v>4353</v>
      </c>
      <c r="C60" s="3" t="s">
        <v>4198</v>
      </c>
      <c r="D60" s="341">
        <v>1</v>
      </c>
      <c r="E60" s="338">
        <v>1</v>
      </c>
      <c r="F60" s="567"/>
      <c r="G60" s="567"/>
      <c r="H60" s="472"/>
      <c r="P60" s="438"/>
      <c r="Q60" s="438"/>
      <c r="R60" s="438"/>
      <c r="S60" s="434">
        <v>1</v>
      </c>
      <c r="T60" s="432">
        <v>1</v>
      </c>
      <c r="U60" s="3" t="s">
        <v>4198</v>
      </c>
    </row>
    <row r="61" spans="1:21" x14ac:dyDescent="0.25">
      <c r="A61" s="472"/>
      <c r="B61" s="50" t="s">
        <v>4354</v>
      </c>
      <c r="C61" s="3" t="s">
        <v>4199</v>
      </c>
      <c r="D61" s="341">
        <v>1</v>
      </c>
      <c r="E61" s="338">
        <v>1</v>
      </c>
      <c r="F61" s="567"/>
      <c r="G61" s="567"/>
      <c r="H61" s="472"/>
      <c r="P61" s="438"/>
      <c r="Q61" s="438"/>
      <c r="R61" s="438"/>
      <c r="S61" s="434">
        <v>1</v>
      </c>
      <c r="T61" s="432">
        <v>1</v>
      </c>
      <c r="U61" s="3" t="s">
        <v>4199</v>
      </c>
    </row>
    <row r="62" spans="1:21" x14ac:dyDescent="0.25">
      <c r="A62" s="472"/>
      <c r="B62" s="50" t="s">
        <v>4355</v>
      </c>
      <c r="C62" s="3" t="s">
        <v>4201</v>
      </c>
      <c r="D62" s="341">
        <v>1</v>
      </c>
      <c r="E62" s="338">
        <v>1</v>
      </c>
      <c r="F62" s="567"/>
      <c r="G62" s="567"/>
      <c r="H62" s="472"/>
      <c r="P62" s="438"/>
      <c r="Q62" s="438"/>
      <c r="R62" s="438"/>
      <c r="S62" s="434">
        <v>1</v>
      </c>
      <c r="T62" s="432">
        <v>1</v>
      </c>
      <c r="U62" s="3" t="s">
        <v>4201</v>
      </c>
    </row>
    <row r="63" spans="1:21" x14ac:dyDescent="0.25">
      <c r="A63" s="472" t="s">
        <v>4299</v>
      </c>
      <c r="B63" s="50" t="s">
        <v>4356</v>
      </c>
      <c r="C63" s="97" t="s">
        <v>4202</v>
      </c>
      <c r="D63" s="341">
        <v>1</v>
      </c>
      <c r="E63" s="340">
        <v>1</v>
      </c>
      <c r="F63" s="567" t="str">
        <f t="shared" ref="F63" si="39">E66&amp;D66&amp;E65&amp;D65&amp;E64&amp;D64&amp;E63&amp;D63</f>
        <v>00001111</v>
      </c>
      <c r="G63" s="567"/>
      <c r="H63" s="472" t="str">
        <f t="shared" ref="H63" si="40">BIN2HEX(F63)</f>
        <v>F</v>
      </c>
      <c r="P63" s="438">
        <v>3</v>
      </c>
      <c r="Q63" s="438" t="str">
        <f t="shared" ref="Q63" si="41">HEX2BIN(P63)</f>
        <v>11</v>
      </c>
      <c r="R63" s="438"/>
      <c r="S63" s="434">
        <v>1</v>
      </c>
      <c r="T63" s="433">
        <v>1</v>
      </c>
      <c r="U63" s="97" t="s">
        <v>4202</v>
      </c>
    </row>
    <row r="64" spans="1:21" x14ac:dyDescent="0.25">
      <c r="A64" s="472"/>
      <c r="B64" s="50" t="s">
        <v>4357</v>
      </c>
      <c r="C64" s="97" t="s">
        <v>4203</v>
      </c>
      <c r="D64" s="341">
        <v>1</v>
      </c>
      <c r="E64" s="340">
        <v>1</v>
      </c>
      <c r="F64" s="567"/>
      <c r="G64" s="567"/>
      <c r="H64" s="472"/>
      <c r="P64" s="438"/>
      <c r="Q64" s="438"/>
      <c r="R64" s="438"/>
      <c r="S64" s="434">
        <v>1</v>
      </c>
      <c r="T64" s="433">
        <v>1</v>
      </c>
      <c r="U64" s="97" t="s">
        <v>4203</v>
      </c>
    </row>
    <row r="65" spans="1:21" x14ac:dyDescent="0.25">
      <c r="A65" s="472"/>
      <c r="B65" s="50" t="s">
        <v>4358</v>
      </c>
      <c r="C65" s="97" t="s">
        <v>4205</v>
      </c>
      <c r="D65" s="341">
        <v>0</v>
      </c>
      <c r="E65" s="340">
        <v>0</v>
      </c>
      <c r="F65" s="567"/>
      <c r="G65" s="567"/>
      <c r="H65" s="472"/>
      <c r="P65" s="438"/>
      <c r="Q65" s="438"/>
      <c r="R65" s="438"/>
      <c r="S65" s="434">
        <v>0</v>
      </c>
      <c r="T65" s="433">
        <v>0</v>
      </c>
      <c r="U65" s="97" t="s">
        <v>4205</v>
      </c>
    </row>
    <row r="66" spans="1:21" x14ac:dyDescent="0.25">
      <c r="A66" s="472"/>
      <c r="B66" s="50" t="s">
        <v>4359</v>
      </c>
      <c r="C66" s="97"/>
      <c r="D66" s="341">
        <v>0</v>
      </c>
      <c r="E66" s="340">
        <v>0</v>
      </c>
      <c r="F66" s="567"/>
      <c r="G66" s="567"/>
      <c r="H66" s="472"/>
      <c r="P66" s="438"/>
      <c r="Q66" s="438"/>
      <c r="R66" s="438"/>
      <c r="S66" s="434">
        <v>0</v>
      </c>
      <c r="T66" s="433">
        <v>0</v>
      </c>
      <c r="U66" s="97"/>
    </row>
    <row r="67" spans="1:21" x14ac:dyDescent="0.25">
      <c r="Q67" s="438"/>
      <c r="R67" s="438"/>
    </row>
    <row r="68" spans="1:21" x14ac:dyDescent="0.25">
      <c r="Q68" s="438"/>
      <c r="R68" s="438"/>
    </row>
    <row r="69" spans="1:21" x14ac:dyDescent="0.25">
      <c r="Q69" s="438"/>
      <c r="R69" s="438"/>
    </row>
    <row r="70" spans="1:21" x14ac:dyDescent="0.25">
      <c r="Q70" s="438"/>
      <c r="R70" s="438"/>
    </row>
  </sheetData>
  <mergeCells count="83">
    <mergeCell ref="F19:G22"/>
    <mergeCell ref="D5:D6"/>
    <mergeCell ref="E5:E6"/>
    <mergeCell ref="F7:G10"/>
    <mergeCell ref="F11:G14"/>
    <mergeCell ref="F15:G18"/>
    <mergeCell ref="F55:G58"/>
    <mergeCell ref="F59:G62"/>
    <mergeCell ref="F63:G66"/>
    <mergeCell ref="F23:G26"/>
    <mergeCell ref="F27:G30"/>
    <mergeCell ref="F31:G34"/>
    <mergeCell ref="F35:G38"/>
    <mergeCell ref="F39:G42"/>
    <mergeCell ref="F43:G46"/>
    <mergeCell ref="H27:H30"/>
    <mergeCell ref="H31:H34"/>
    <mergeCell ref="H35:H38"/>
    <mergeCell ref="F47:G50"/>
    <mergeCell ref="F51:G54"/>
    <mergeCell ref="H7:H10"/>
    <mergeCell ref="H11:H14"/>
    <mergeCell ref="H15:H18"/>
    <mergeCell ref="H19:H22"/>
    <mergeCell ref="H23:H26"/>
    <mergeCell ref="H63:H66"/>
    <mergeCell ref="I7:O10"/>
    <mergeCell ref="A7:A10"/>
    <mergeCell ref="A11:A14"/>
    <mergeCell ref="A15:A18"/>
    <mergeCell ref="A19:A22"/>
    <mergeCell ref="A23:A26"/>
    <mergeCell ref="A27:A30"/>
    <mergeCell ref="A31:A34"/>
    <mergeCell ref="A35:A38"/>
    <mergeCell ref="H39:H42"/>
    <mergeCell ref="H43:H46"/>
    <mergeCell ref="H47:H50"/>
    <mergeCell ref="H51:H54"/>
    <mergeCell ref="H55:H58"/>
    <mergeCell ref="H59:H62"/>
    <mergeCell ref="A63:A66"/>
    <mergeCell ref="C5:C6"/>
    <mergeCell ref="B5:B6"/>
    <mergeCell ref="A39:A42"/>
    <mergeCell ref="A43:A46"/>
    <mergeCell ref="A47:A50"/>
    <mergeCell ref="A51:A54"/>
    <mergeCell ref="A55:A58"/>
    <mergeCell ref="A59:A62"/>
    <mergeCell ref="S5:S6"/>
    <mergeCell ref="T5:T6"/>
    <mergeCell ref="P7:P10"/>
    <mergeCell ref="P11:P14"/>
    <mergeCell ref="P15:P18"/>
    <mergeCell ref="P19:P22"/>
    <mergeCell ref="P23:P26"/>
    <mergeCell ref="P27:P30"/>
    <mergeCell ref="P31:P34"/>
    <mergeCell ref="P35:P38"/>
    <mergeCell ref="Q55:R58"/>
    <mergeCell ref="Q59:R62"/>
    <mergeCell ref="P39:P42"/>
    <mergeCell ref="P43:P46"/>
    <mergeCell ref="P47:P50"/>
    <mergeCell ref="P51:P54"/>
    <mergeCell ref="P55:P58"/>
    <mergeCell ref="Q63:R66"/>
    <mergeCell ref="Q67:R70"/>
    <mergeCell ref="P59:P62"/>
    <mergeCell ref="P63:P66"/>
    <mergeCell ref="Q7:R10"/>
    <mergeCell ref="Q11:R14"/>
    <mergeCell ref="Q15:R18"/>
    <mergeCell ref="Q19:R22"/>
    <mergeCell ref="Q23:R26"/>
    <mergeCell ref="Q27:R30"/>
    <mergeCell ref="Q31:R34"/>
    <mergeCell ref="Q35:R38"/>
    <mergeCell ref="Q39:R42"/>
    <mergeCell ref="Q43:R46"/>
    <mergeCell ref="Q47:R50"/>
    <mergeCell ref="Q51:R54"/>
  </mergeCells>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91"/>
  <sheetViews>
    <sheetView zoomScale="55" zoomScaleNormal="55" zoomScalePageLayoutView="40" workbookViewId="0">
      <selection activeCell="F25" sqref="F25"/>
    </sheetView>
  </sheetViews>
  <sheetFormatPr defaultRowHeight="15" x14ac:dyDescent="0.25"/>
  <cols>
    <col min="2" max="2" width="30.28515625" style="28" customWidth="1"/>
    <col min="3" max="3" width="36.85546875" style="28" customWidth="1"/>
    <col min="4" max="4" width="15.28515625" style="352" customWidth="1"/>
    <col min="5" max="5" width="11" style="353" customWidth="1"/>
    <col min="6" max="6" width="22.7109375" style="352" customWidth="1"/>
    <col min="7" max="7" width="41.42578125" style="357" customWidth="1"/>
    <col min="8" max="8" width="18.42578125" style="352" customWidth="1"/>
    <col min="9" max="9" width="13.28515625" style="352" customWidth="1"/>
    <col min="10" max="10" width="21.42578125" style="352" customWidth="1"/>
    <col min="11" max="11" width="24.140625" style="352" customWidth="1"/>
    <col min="12" max="12" width="25.5703125" style="352" customWidth="1"/>
    <col min="15" max="15" width="15" customWidth="1"/>
    <col min="16" max="16" width="9.140625" customWidth="1"/>
  </cols>
  <sheetData>
    <row r="1" spans="1:13" x14ac:dyDescent="0.25">
      <c r="B1" s="28" t="s">
        <v>365</v>
      </c>
    </row>
    <row r="2" spans="1:13" ht="46.5" x14ac:dyDescent="0.7">
      <c r="B2" s="396" t="s">
        <v>5250</v>
      </c>
      <c r="C2" s="396"/>
      <c r="D2" s="397"/>
      <c r="E2" s="398"/>
      <c r="F2" s="397"/>
      <c r="G2" s="399"/>
      <c r="H2" s="397"/>
      <c r="I2" s="397"/>
      <c r="J2" s="397"/>
      <c r="K2" s="397"/>
      <c r="L2" s="397"/>
    </row>
    <row r="4" spans="1:13" x14ac:dyDescent="0.25">
      <c r="A4" s="486" t="s">
        <v>1964</v>
      </c>
      <c r="B4" s="571" t="s">
        <v>4975</v>
      </c>
      <c r="C4" s="571" t="s">
        <v>5275</v>
      </c>
      <c r="D4" s="486" t="s">
        <v>4976</v>
      </c>
      <c r="E4" s="486" t="s">
        <v>3771</v>
      </c>
      <c r="F4" s="486" t="s">
        <v>4977</v>
      </c>
      <c r="G4" s="486" t="s">
        <v>3894</v>
      </c>
      <c r="H4" s="486" t="s">
        <v>4978</v>
      </c>
      <c r="I4" s="486" t="s">
        <v>161</v>
      </c>
      <c r="J4" s="486"/>
      <c r="K4" s="486"/>
      <c r="L4" s="486"/>
    </row>
    <row r="5" spans="1:13" x14ac:dyDescent="0.25">
      <c r="A5" s="486"/>
      <c r="B5" s="572"/>
      <c r="C5" s="572"/>
      <c r="D5" s="486"/>
      <c r="E5" s="486"/>
      <c r="F5" s="486"/>
      <c r="G5" s="486"/>
      <c r="H5" s="486"/>
      <c r="I5" s="354" t="s">
        <v>162</v>
      </c>
      <c r="J5" s="354" t="s">
        <v>163</v>
      </c>
      <c r="K5" s="354" t="s">
        <v>3763</v>
      </c>
      <c r="L5" s="354" t="s">
        <v>3764</v>
      </c>
    </row>
    <row r="6" spans="1:13" x14ac:dyDescent="0.25">
      <c r="A6" s="354">
        <v>1</v>
      </c>
      <c r="B6" s="251" t="s">
        <v>5220</v>
      </c>
      <c r="C6" s="251"/>
      <c r="D6" s="354" t="s">
        <v>54</v>
      </c>
      <c r="E6" s="258" t="s">
        <v>2352</v>
      </c>
      <c r="F6" s="354" t="s">
        <v>338</v>
      </c>
      <c r="G6" s="359" t="s">
        <v>4979</v>
      </c>
      <c r="H6" s="354" t="s">
        <v>4980</v>
      </c>
      <c r="I6" s="354" t="s">
        <v>4981</v>
      </c>
      <c r="J6" s="354" t="s">
        <v>3767</v>
      </c>
      <c r="K6" s="354" t="s">
        <v>274</v>
      </c>
      <c r="L6" s="354" t="s">
        <v>274</v>
      </c>
    </row>
    <row r="7" spans="1:13" x14ac:dyDescent="0.25">
      <c r="A7" s="354">
        <v>2</v>
      </c>
      <c r="B7" s="251" t="s">
        <v>5221</v>
      </c>
      <c r="C7" s="251"/>
      <c r="D7" s="354" t="s">
        <v>54</v>
      </c>
      <c r="E7" s="258" t="s">
        <v>2213</v>
      </c>
      <c r="F7" s="354" t="s">
        <v>338</v>
      </c>
      <c r="G7" s="381" t="s">
        <v>134</v>
      </c>
      <c r="H7" s="354" t="s">
        <v>4980</v>
      </c>
      <c r="I7" s="354" t="s">
        <v>3767</v>
      </c>
      <c r="J7" s="354" t="s">
        <v>274</v>
      </c>
      <c r="K7" s="354" t="s">
        <v>274</v>
      </c>
      <c r="L7" s="354" t="s">
        <v>274</v>
      </c>
    </row>
    <row r="8" spans="1:13" x14ac:dyDescent="0.25">
      <c r="A8" s="354">
        <v>3</v>
      </c>
      <c r="B8" s="251" t="s">
        <v>5222</v>
      </c>
      <c r="C8" s="251"/>
      <c r="D8" s="354" t="s">
        <v>54</v>
      </c>
      <c r="E8" s="258" t="s">
        <v>2211</v>
      </c>
      <c r="F8" s="354" t="s">
        <v>338</v>
      </c>
      <c r="G8" s="381" t="s">
        <v>4982</v>
      </c>
      <c r="H8" s="354" t="s">
        <v>4983</v>
      </c>
      <c r="I8" s="354" t="s">
        <v>3767</v>
      </c>
      <c r="J8" s="354" t="s">
        <v>3767</v>
      </c>
      <c r="K8" s="354" t="s">
        <v>274</v>
      </c>
      <c r="L8" s="354" t="s">
        <v>274</v>
      </c>
      <c r="M8" s="393" t="s">
        <v>5260</v>
      </c>
    </row>
    <row r="9" spans="1:13" x14ac:dyDescent="0.25">
      <c r="A9" s="354">
        <v>4</v>
      </c>
      <c r="B9" s="372" t="s">
        <v>5223</v>
      </c>
      <c r="C9" s="372"/>
      <c r="D9" s="156" t="s">
        <v>54</v>
      </c>
      <c r="E9" s="355" t="s">
        <v>707</v>
      </c>
      <c r="F9" s="156" t="s">
        <v>2535</v>
      </c>
      <c r="G9" s="368" t="s">
        <v>4982</v>
      </c>
      <c r="H9" s="156" t="s">
        <v>4983</v>
      </c>
      <c r="I9" s="156" t="s">
        <v>3767</v>
      </c>
      <c r="J9" s="156" t="s">
        <v>3767</v>
      </c>
      <c r="K9" s="156" t="s">
        <v>274</v>
      </c>
      <c r="L9" s="156" t="s">
        <v>274</v>
      </c>
    </row>
    <row r="10" spans="1:13" ht="30" x14ac:dyDescent="0.25">
      <c r="A10" s="354">
        <v>5</v>
      </c>
      <c r="B10" s="251" t="s">
        <v>5224</v>
      </c>
      <c r="C10" s="400" t="s">
        <v>5279</v>
      </c>
      <c r="D10" s="354" t="s">
        <v>54</v>
      </c>
      <c r="E10" s="354" t="s">
        <v>4959</v>
      </c>
      <c r="F10" s="354" t="s">
        <v>338</v>
      </c>
      <c r="G10" s="359" t="s">
        <v>4984</v>
      </c>
      <c r="H10" s="354" t="s">
        <v>4980</v>
      </c>
      <c r="I10" s="354" t="s">
        <v>3767</v>
      </c>
      <c r="J10" s="354" t="s">
        <v>3767</v>
      </c>
      <c r="K10" s="354" t="s">
        <v>274</v>
      </c>
      <c r="L10" s="354" t="s">
        <v>274</v>
      </c>
    </row>
    <row r="11" spans="1:13" x14ac:dyDescent="0.25">
      <c r="A11" s="354">
        <v>6</v>
      </c>
      <c r="B11" s="372" t="s">
        <v>5225</v>
      </c>
      <c r="C11" s="372"/>
      <c r="D11" s="156" t="s">
        <v>54</v>
      </c>
      <c r="E11" s="355" t="s">
        <v>4861</v>
      </c>
      <c r="F11" s="156" t="s">
        <v>336</v>
      </c>
      <c r="G11" s="368" t="s">
        <v>141</v>
      </c>
      <c r="H11" s="156" t="s">
        <v>4980</v>
      </c>
      <c r="I11" s="156" t="s">
        <v>3767</v>
      </c>
      <c r="J11" s="156" t="s">
        <v>274</v>
      </c>
      <c r="K11" s="156" t="s">
        <v>274</v>
      </c>
      <c r="L11" s="156" t="s">
        <v>274</v>
      </c>
    </row>
    <row r="12" spans="1:13" ht="30" x14ac:dyDescent="0.25">
      <c r="A12" s="354">
        <v>7</v>
      </c>
      <c r="B12" s="251" t="s">
        <v>5261</v>
      </c>
      <c r="C12" s="400" t="s">
        <v>5278</v>
      </c>
      <c r="D12" s="354" t="s">
        <v>54</v>
      </c>
      <c r="E12" s="354" t="s">
        <v>59</v>
      </c>
      <c r="F12" s="354" t="s">
        <v>338</v>
      </c>
      <c r="G12" s="381" t="s">
        <v>4985</v>
      </c>
      <c r="H12" s="354" t="s">
        <v>4980</v>
      </c>
      <c r="I12" s="354" t="s">
        <v>3767</v>
      </c>
      <c r="J12" s="354" t="s">
        <v>4986</v>
      </c>
      <c r="K12" s="354" t="s">
        <v>274</v>
      </c>
      <c r="L12" s="354" t="s">
        <v>274</v>
      </c>
      <c r="M12" s="333" t="s">
        <v>5263</v>
      </c>
    </row>
    <row r="13" spans="1:13" x14ac:dyDescent="0.25">
      <c r="A13" s="354">
        <v>8</v>
      </c>
      <c r="B13" s="372" t="s">
        <v>5226</v>
      </c>
      <c r="C13" s="372"/>
      <c r="D13" s="156" t="s">
        <v>54</v>
      </c>
      <c r="E13" s="355" t="s">
        <v>2860</v>
      </c>
      <c r="F13" s="156" t="s">
        <v>336</v>
      </c>
      <c r="G13" s="368" t="s">
        <v>4987</v>
      </c>
      <c r="H13" s="156" t="s">
        <v>4980</v>
      </c>
      <c r="I13" s="156" t="s">
        <v>3767</v>
      </c>
      <c r="J13" s="156" t="s">
        <v>274</v>
      </c>
      <c r="K13" s="156" t="s">
        <v>274</v>
      </c>
      <c r="L13" s="156" t="s">
        <v>274</v>
      </c>
    </row>
    <row r="14" spans="1:13" ht="30" x14ac:dyDescent="0.25">
      <c r="A14" s="354">
        <v>9</v>
      </c>
      <c r="B14" s="378" t="s">
        <v>5227</v>
      </c>
      <c r="C14" s="401" t="s">
        <v>5278</v>
      </c>
      <c r="D14" s="379" t="s">
        <v>53</v>
      </c>
      <c r="E14" s="379" t="s">
        <v>4988</v>
      </c>
      <c r="F14" s="379" t="s">
        <v>338</v>
      </c>
      <c r="G14" s="380" t="s">
        <v>4985</v>
      </c>
      <c r="H14" s="379" t="s">
        <v>4983</v>
      </c>
      <c r="I14" s="379" t="s">
        <v>3767</v>
      </c>
      <c r="J14" s="379" t="s">
        <v>4986</v>
      </c>
      <c r="K14" s="379" t="s">
        <v>274</v>
      </c>
      <c r="L14" s="379" t="s">
        <v>274</v>
      </c>
    </row>
    <row r="15" spans="1:13" ht="30" x14ac:dyDescent="0.25">
      <c r="A15" s="354">
        <v>10</v>
      </c>
      <c r="B15" s="251" t="s">
        <v>5229</v>
      </c>
      <c r="C15" s="400" t="s">
        <v>5277</v>
      </c>
      <c r="D15" s="354" t="s">
        <v>54</v>
      </c>
      <c r="E15" s="354" t="s">
        <v>59</v>
      </c>
      <c r="F15" s="354" t="s">
        <v>338</v>
      </c>
      <c r="G15" s="359" t="s">
        <v>4989</v>
      </c>
      <c r="H15" s="354" t="s">
        <v>4980</v>
      </c>
      <c r="I15" s="354" t="s">
        <v>3767</v>
      </c>
      <c r="J15" s="354" t="s">
        <v>274</v>
      </c>
      <c r="K15" s="354" t="s">
        <v>274</v>
      </c>
      <c r="L15" s="354" t="s">
        <v>274</v>
      </c>
    </row>
    <row r="16" spans="1:13" x14ac:dyDescent="0.25">
      <c r="A16" s="354">
        <v>11</v>
      </c>
      <c r="B16" s="251" t="s">
        <v>5230</v>
      </c>
      <c r="C16" s="251" t="s">
        <v>5276</v>
      </c>
      <c r="D16" s="354" t="s">
        <v>54</v>
      </c>
      <c r="E16" s="354" t="s">
        <v>59</v>
      </c>
      <c r="F16" s="354" t="s">
        <v>338</v>
      </c>
      <c r="G16" s="359" t="s">
        <v>4989</v>
      </c>
      <c r="H16" s="354" t="s">
        <v>4980</v>
      </c>
      <c r="I16" s="354" t="s">
        <v>3767</v>
      </c>
      <c r="J16" s="354" t="s">
        <v>274</v>
      </c>
      <c r="K16" s="354" t="s">
        <v>274</v>
      </c>
      <c r="L16" s="354" t="s">
        <v>274</v>
      </c>
    </row>
    <row r="17" spans="1:13" ht="30" x14ac:dyDescent="0.25">
      <c r="A17" s="354">
        <v>12</v>
      </c>
      <c r="B17" s="251" t="s">
        <v>5228</v>
      </c>
      <c r="C17" s="400" t="s">
        <v>5280</v>
      </c>
      <c r="D17" s="354" t="s">
        <v>54</v>
      </c>
      <c r="E17" s="354" t="s">
        <v>59</v>
      </c>
      <c r="F17" s="354" t="s">
        <v>338</v>
      </c>
      <c r="G17" s="381" t="s">
        <v>3919</v>
      </c>
      <c r="H17" s="354" t="s">
        <v>4980</v>
      </c>
      <c r="I17" s="354" t="s">
        <v>4981</v>
      </c>
      <c r="J17" s="354" t="s">
        <v>274</v>
      </c>
      <c r="K17" s="354" t="s">
        <v>274</v>
      </c>
      <c r="L17" s="354" t="s">
        <v>274</v>
      </c>
      <c r="M17" s="393" t="s">
        <v>4510</v>
      </c>
    </row>
    <row r="18" spans="1:13" x14ac:dyDescent="0.25">
      <c r="A18" s="354">
        <v>13</v>
      </c>
      <c r="B18" s="251" t="s">
        <v>5231</v>
      </c>
      <c r="C18" s="251" t="s">
        <v>5278</v>
      </c>
      <c r="D18" s="354" t="s">
        <v>54</v>
      </c>
      <c r="E18" s="354" t="s">
        <v>59</v>
      </c>
      <c r="F18" s="354" t="s">
        <v>338</v>
      </c>
      <c r="G18" s="381" t="s">
        <v>130</v>
      </c>
      <c r="H18" s="354" t="s">
        <v>4980</v>
      </c>
      <c r="I18" s="354" t="s">
        <v>3767</v>
      </c>
      <c r="J18" s="354" t="s">
        <v>4986</v>
      </c>
      <c r="K18" s="354" t="s">
        <v>274</v>
      </c>
      <c r="L18" s="354" t="s">
        <v>274</v>
      </c>
      <c r="M18" s="395" t="s">
        <v>5265</v>
      </c>
    </row>
    <row r="19" spans="1:13" ht="30" x14ac:dyDescent="0.25">
      <c r="A19" s="354">
        <v>14</v>
      </c>
      <c r="B19" s="251" t="s">
        <v>5232</v>
      </c>
      <c r="C19" s="400" t="s">
        <v>5281</v>
      </c>
      <c r="D19" s="354" t="s">
        <v>54</v>
      </c>
      <c r="E19" s="354" t="s">
        <v>59</v>
      </c>
      <c r="F19" s="354" t="s">
        <v>338</v>
      </c>
      <c r="G19" s="359" t="s">
        <v>4990</v>
      </c>
      <c r="H19" s="354" t="s">
        <v>4980</v>
      </c>
      <c r="I19" s="354" t="s">
        <v>3767</v>
      </c>
      <c r="J19" s="354" t="s">
        <v>3767</v>
      </c>
      <c r="K19" s="354" t="s">
        <v>274</v>
      </c>
      <c r="L19" s="354" t="s">
        <v>274</v>
      </c>
    </row>
    <row r="20" spans="1:13" x14ac:dyDescent="0.25">
      <c r="A20" s="354">
        <v>15</v>
      </c>
      <c r="B20" s="374" t="s">
        <v>5233</v>
      </c>
      <c r="C20" s="374"/>
      <c r="D20" s="375" t="s">
        <v>54</v>
      </c>
      <c r="E20" s="376" t="s">
        <v>3002</v>
      </c>
      <c r="F20" s="375" t="s">
        <v>336</v>
      </c>
      <c r="G20" s="377" t="s">
        <v>137</v>
      </c>
      <c r="H20" s="375" t="s">
        <v>4980</v>
      </c>
      <c r="I20" s="375" t="s">
        <v>3767</v>
      </c>
      <c r="J20" s="375" t="s">
        <v>274</v>
      </c>
      <c r="K20" s="375" t="s">
        <v>274</v>
      </c>
      <c r="L20" s="375" t="s">
        <v>274</v>
      </c>
    </row>
    <row r="21" spans="1:13" x14ac:dyDescent="0.25">
      <c r="A21" s="354">
        <v>16</v>
      </c>
      <c r="B21" s="372" t="s">
        <v>5234</v>
      </c>
      <c r="C21" s="372"/>
      <c r="D21" s="156" t="s">
        <v>54</v>
      </c>
      <c r="E21" s="355" t="s">
        <v>260</v>
      </c>
      <c r="F21" s="156" t="s">
        <v>336</v>
      </c>
      <c r="G21" s="368" t="s">
        <v>4991</v>
      </c>
      <c r="H21" s="156" t="s">
        <v>4980</v>
      </c>
      <c r="I21" s="156" t="s">
        <v>3767</v>
      </c>
      <c r="J21" s="156" t="s">
        <v>3767</v>
      </c>
      <c r="K21" s="156" t="s">
        <v>274</v>
      </c>
      <c r="L21" s="156" t="s">
        <v>274</v>
      </c>
    </row>
    <row r="22" spans="1:13" x14ac:dyDescent="0.25">
      <c r="A22" s="354">
        <v>17</v>
      </c>
      <c r="B22" s="372" t="s">
        <v>5235</v>
      </c>
      <c r="C22" s="372"/>
      <c r="D22" s="156" t="s">
        <v>54</v>
      </c>
      <c r="E22" s="355" t="s">
        <v>3054</v>
      </c>
      <c r="F22" s="156" t="s">
        <v>336</v>
      </c>
      <c r="G22" s="368" t="s">
        <v>139</v>
      </c>
      <c r="H22" s="156" t="s">
        <v>4983</v>
      </c>
      <c r="I22" s="156" t="s">
        <v>3767</v>
      </c>
      <c r="J22" s="156" t="s">
        <v>3767</v>
      </c>
      <c r="K22" s="156" t="s">
        <v>274</v>
      </c>
      <c r="L22" s="156" t="s">
        <v>274</v>
      </c>
    </row>
    <row r="23" spans="1:13" x14ac:dyDescent="0.25">
      <c r="A23" s="354">
        <v>18</v>
      </c>
      <c r="B23" s="372" t="s">
        <v>5236</v>
      </c>
      <c r="C23" s="372"/>
      <c r="D23" s="156" t="s">
        <v>54</v>
      </c>
      <c r="E23" s="355" t="s">
        <v>64</v>
      </c>
      <c r="F23" s="156" t="s">
        <v>336</v>
      </c>
      <c r="G23" s="368" t="s">
        <v>4992</v>
      </c>
      <c r="H23" s="156" t="s">
        <v>4980</v>
      </c>
      <c r="I23" s="156" t="s">
        <v>4981</v>
      </c>
      <c r="J23" s="156" t="s">
        <v>274</v>
      </c>
      <c r="K23" s="156" t="s">
        <v>274</v>
      </c>
      <c r="L23" s="156" t="s">
        <v>274</v>
      </c>
    </row>
    <row r="24" spans="1:13" x14ac:dyDescent="0.25">
      <c r="A24" s="354">
        <v>19</v>
      </c>
      <c r="B24" s="251" t="s">
        <v>5237</v>
      </c>
      <c r="C24" s="251" t="s">
        <v>5282</v>
      </c>
      <c r="D24" s="354" t="s">
        <v>54</v>
      </c>
      <c r="E24" s="258" t="s">
        <v>926</v>
      </c>
      <c r="F24" s="354" t="s">
        <v>338</v>
      </c>
      <c r="G24" s="359" t="s">
        <v>4993</v>
      </c>
      <c r="H24" s="354" t="s">
        <v>4980</v>
      </c>
      <c r="I24" s="354" t="s">
        <v>3767</v>
      </c>
      <c r="J24" s="354" t="s">
        <v>274</v>
      </c>
      <c r="K24" s="354" t="s">
        <v>274</v>
      </c>
      <c r="L24" s="354" t="s">
        <v>274</v>
      </c>
    </row>
    <row r="25" spans="1:13" x14ac:dyDescent="0.25">
      <c r="A25" s="354">
        <v>20</v>
      </c>
      <c r="B25" s="374" t="s">
        <v>5239</v>
      </c>
      <c r="C25" s="374"/>
      <c r="D25" s="375" t="s">
        <v>52</v>
      </c>
      <c r="E25" s="376" t="s">
        <v>2353</v>
      </c>
      <c r="F25" s="375" t="s">
        <v>336</v>
      </c>
      <c r="G25" s="377" t="s">
        <v>4994</v>
      </c>
      <c r="H25" s="375" t="s">
        <v>4980</v>
      </c>
      <c r="I25" s="375" t="s">
        <v>4981</v>
      </c>
      <c r="J25" s="375" t="s">
        <v>274</v>
      </c>
      <c r="K25" s="375" t="s">
        <v>274</v>
      </c>
      <c r="L25" s="375" t="s">
        <v>274</v>
      </c>
    </row>
    <row r="26" spans="1:13" ht="30" x14ac:dyDescent="0.25">
      <c r="A26" s="354">
        <v>21</v>
      </c>
      <c r="B26" s="251" t="s">
        <v>5238</v>
      </c>
      <c r="C26" s="400" t="s">
        <v>5283</v>
      </c>
      <c r="D26" s="354" t="s">
        <v>54</v>
      </c>
      <c r="E26" s="354" t="s">
        <v>59</v>
      </c>
      <c r="F26" s="354" t="s">
        <v>338</v>
      </c>
      <c r="G26" s="359" t="s">
        <v>4995</v>
      </c>
      <c r="H26" s="354" t="s">
        <v>4980</v>
      </c>
      <c r="I26" s="354" t="s">
        <v>3767</v>
      </c>
      <c r="J26" s="354" t="s">
        <v>3767</v>
      </c>
      <c r="K26" s="354" t="s">
        <v>274</v>
      </c>
      <c r="L26" s="354" t="s">
        <v>274</v>
      </c>
    </row>
    <row r="27" spans="1:13" x14ac:dyDescent="0.25">
      <c r="A27" s="354">
        <v>22</v>
      </c>
      <c r="B27" s="372" t="s">
        <v>5240</v>
      </c>
      <c r="C27" s="372"/>
      <c r="D27" s="156" t="s">
        <v>54</v>
      </c>
      <c r="E27" s="355" t="s">
        <v>642</v>
      </c>
      <c r="F27" s="156" t="s">
        <v>336</v>
      </c>
      <c r="G27" s="368" t="s">
        <v>4996</v>
      </c>
      <c r="H27" s="156" t="s">
        <v>4983</v>
      </c>
      <c r="I27" s="156" t="s">
        <v>3767</v>
      </c>
      <c r="J27" s="156" t="s">
        <v>3767</v>
      </c>
      <c r="K27" s="156" t="s">
        <v>274</v>
      </c>
      <c r="L27" s="156" t="s">
        <v>274</v>
      </c>
    </row>
    <row r="28" spans="1:13" x14ac:dyDescent="0.25">
      <c r="A28" s="354">
        <v>23</v>
      </c>
      <c r="B28" s="251" t="s">
        <v>5241</v>
      </c>
      <c r="C28" s="251" t="s">
        <v>5284</v>
      </c>
      <c r="D28" s="354" t="s">
        <v>52</v>
      </c>
      <c r="E28" s="354" t="s">
        <v>59</v>
      </c>
      <c r="F28" s="354" t="s">
        <v>338</v>
      </c>
      <c r="G28" s="359" t="s">
        <v>4997</v>
      </c>
      <c r="H28" s="354" t="s">
        <v>4980</v>
      </c>
      <c r="I28" s="354" t="s">
        <v>3767</v>
      </c>
      <c r="J28" s="354" t="s">
        <v>3765</v>
      </c>
      <c r="K28" s="354" t="s">
        <v>274</v>
      </c>
      <c r="L28" s="354" t="s">
        <v>274</v>
      </c>
    </row>
    <row r="29" spans="1:13" x14ac:dyDescent="0.25">
      <c r="A29" s="354">
        <v>24</v>
      </c>
      <c r="B29" s="373" t="s">
        <v>5242</v>
      </c>
      <c r="C29" s="373" t="s">
        <v>5285</v>
      </c>
      <c r="D29" s="354" t="s">
        <v>52</v>
      </c>
      <c r="E29" s="354" t="s">
        <v>59</v>
      </c>
      <c r="F29" s="354" t="s">
        <v>338</v>
      </c>
      <c r="G29" s="381" t="s">
        <v>4998</v>
      </c>
      <c r="H29" s="354" t="s">
        <v>4980</v>
      </c>
      <c r="I29" s="354" t="s">
        <v>3767</v>
      </c>
      <c r="J29" s="354" t="s">
        <v>3767</v>
      </c>
      <c r="K29" s="354" t="s">
        <v>274</v>
      </c>
      <c r="L29" s="354" t="s">
        <v>274</v>
      </c>
      <c r="M29" s="393" t="s">
        <v>2214</v>
      </c>
    </row>
    <row r="30" spans="1:13" x14ac:dyDescent="0.25">
      <c r="A30" s="354">
        <v>25</v>
      </c>
      <c r="B30" s="373" t="s">
        <v>5243</v>
      </c>
      <c r="C30" s="373" t="s">
        <v>5287</v>
      </c>
      <c r="D30" s="354" t="s">
        <v>52</v>
      </c>
      <c r="E30" s="354" t="s">
        <v>59</v>
      </c>
      <c r="F30" s="354" t="s">
        <v>338</v>
      </c>
      <c r="G30" s="359" t="s">
        <v>4997</v>
      </c>
      <c r="H30" s="354" t="s">
        <v>4980</v>
      </c>
      <c r="I30" s="354" t="s">
        <v>3767</v>
      </c>
      <c r="J30" s="354" t="s">
        <v>3766</v>
      </c>
      <c r="K30" s="354" t="s">
        <v>274</v>
      </c>
      <c r="L30" s="354" t="s">
        <v>274</v>
      </c>
    </row>
    <row r="31" spans="1:13" ht="30" x14ac:dyDescent="0.25">
      <c r="A31" s="354">
        <v>26</v>
      </c>
      <c r="B31" s="373" t="s">
        <v>5244</v>
      </c>
      <c r="C31" s="402" t="s">
        <v>5288</v>
      </c>
      <c r="D31" s="354" t="s">
        <v>52</v>
      </c>
      <c r="E31" s="354" t="s">
        <v>59</v>
      </c>
      <c r="F31" s="354" t="s">
        <v>338</v>
      </c>
      <c r="G31" s="359" t="s">
        <v>4999</v>
      </c>
      <c r="H31" s="354" t="s">
        <v>4980</v>
      </c>
      <c r="I31" s="354" t="s">
        <v>3767</v>
      </c>
      <c r="J31" s="354" t="s">
        <v>3767</v>
      </c>
      <c r="K31" s="354" t="s">
        <v>274</v>
      </c>
      <c r="L31" s="354" t="s">
        <v>274</v>
      </c>
    </row>
    <row r="32" spans="1:13" ht="30" x14ac:dyDescent="0.25">
      <c r="A32" s="354">
        <v>27</v>
      </c>
      <c r="B32" s="373" t="s">
        <v>5245</v>
      </c>
      <c r="C32" s="402" t="s">
        <v>5286</v>
      </c>
      <c r="D32" s="354" t="s">
        <v>54</v>
      </c>
      <c r="E32" s="354" t="s">
        <v>59</v>
      </c>
      <c r="F32" s="354" t="s">
        <v>338</v>
      </c>
      <c r="G32" s="359" t="s">
        <v>150</v>
      </c>
      <c r="H32" s="354" t="s">
        <v>4980</v>
      </c>
      <c r="I32" s="354" t="s">
        <v>3767</v>
      </c>
      <c r="J32" s="354" t="s">
        <v>3767</v>
      </c>
      <c r="K32" s="354" t="s">
        <v>274</v>
      </c>
      <c r="L32" s="354" t="s">
        <v>274</v>
      </c>
    </row>
    <row r="33" spans="1:13" ht="30" x14ac:dyDescent="0.25">
      <c r="A33" s="354">
        <v>28</v>
      </c>
      <c r="B33" s="373" t="s">
        <v>5246</v>
      </c>
      <c r="C33" s="402" t="s">
        <v>5339</v>
      </c>
      <c r="D33" s="354" t="s">
        <v>52</v>
      </c>
      <c r="E33" s="354" t="s">
        <v>59</v>
      </c>
      <c r="F33" s="354" t="s">
        <v>338</v>
      </c>
      <c r="G33" s="359" t="s">
        <v>4997</v>
      </c>
      <c r="H33" s="354" t="s">
        <v>4980</v>
      </c>
      <c r="I33" s="354" t="s">
        <v>3767</v>
      </c>
      <c r="J33" s="354" t="s">
        <v>274</v>
      </c>
      <c r="K33" s="354" t="s">
        <v>274</v>
      </c>
      <c r="L33" s="354" t="s">
        <v>274</v>
      </c>
    </row>
    <row r="34" spans="1:13" x14ac:dyDescent="0.25">
      <c r="A34" s="354">
        <v>29</v>
      </c>
      <c r="B34" s="373" t="s">
        <v>5247</v>
      </c>
      <c r="C34" s="373" t="s">
        <v>5289</v>
      </c>
      <c r="D34" s="354" t="s">
        <v>52</v>
      </c>
      <c r="E34" s="354" t="s">
        <v>59</v>
      </c>
      <c r="F34" s="354" t="s">
        <v>338</v>
      </c>
      <c r="G34" s="381" t="s">
        <v>152</v>
      </c>
      <c r="H34" s="354" t="s">
        <v>4980</v>
      </c>
      <c r="I34" s="354" t="s">
        <v>3767</v>
      </c>
      <c r="J34" s="354" t="s">
        <v>3765</v>
      </c>
      <c r="K34" s="354" t="s">
        <v>274</v>
      </c>
      <c r="L34" s="354" t="s">
        <v>274</v>
      </c>
      <c r="M34" s="393" t="s">
        <v>5266</v>
      </c>
    </row>
    <row r="35" spans="1:13" x14ac:dyDescent="0.25">
      <c r="A35" s="354">
        <v>30</v>
      </c>
      <c r="B35" s="373" t="s">
        <v>5248</v>
      </c>
      <c r="C35" s="373" t="s">
        <v>5290</v>
      </c>
      <c r="D35" s="354" t="s">
        <v>52</v>
      </c>
      <c r="E35" s="354" t="s">
        <v>59</v>
      </c>
      <c r="F35" s="354" t="s">
        <v>338</v>
      </c>
      <c r="G35" s="381" t="s">
        <v>152</v>
      </c>
      <c r="H35" s="354" t="s">
        <v>4980</v>
      </c>
      <c r="I35" s="354" t="s">
        <v>3767</v>
      </c>
      <c r="J35" s="354" t="s">
        <v>274</v>
      </c>
      <c r="K35" s="354" t="s">
        <v>274</v>
      </c>
      <c r="L35" s="354" t="s">
        <v>274</v>
      </c>
      <c r="M35" s="393" t="s">
        <v>5266</v>
      </c>
    </row>
    <row r="36" spans="1:13" ht="45" x14ac:dyDescent="0.25">
      <c r="A36" s="354">
        <v>31</v>
      </c>
      <c r="B36" s="373" t="s">
        <v>5249</v>
      </c>
      <c r="C36" s="402" t="s">
        <v>5291</v>
      </c>
      <c r="D36" s="354" t="s">
        <v>52</v>
      </c>
      <c r="E36" s="354" t="s">
        <v>59</v>
      </c>
      <c r="F36" s="354" t="s">
        <v>338</v>
      </c>
      <c r="G36" s="359" t="s">
        <v>5000</v>
      </c>
      <c r="H36" s="354" t="s">
        <v>4980</v>
      </c>
      <c r="I36" s="354" t="s">
        <v>3767</v>
      </c>
      <c r="J36" s="354" t="s">
        <v>3767</v>
      </c>
      <c r="K36" s="354" t="s">
        <v>274</v>
      </c>
      <c r="L36" s="354" t="s">
        <v>274</v>
      </c>
    </row>
    <row r="37" spans="1:13" x14ac:dyDescent="0.25">
      <c r="A37" s="354">
        <v>32</v>
      </c>
      <c r="B37" s="373" t="s">
        <v>5002</v>
      </c>
      <c r="C37" s="373" t="s">
        <v>5292</v>
      </c>
      <c r="D37" s="32" t="s">
        <v>53</v>
      </c>
      <c r="E37" s="258" t="s">
        <v>4862</v>
      </c>
      <c r="F37" s="354" t="s">
        <v>338</v>
      </c>
      <c r="G37" s="359" t="s">
        <v>5001</v>
      </c>
      <c r="H37" s="354" t="s">
        <v>4983</v>
      </c>
      <c r="I37" s="354" t="s">
        <v>3767</v>
      </c>
      <c r="J37" s="354" t="s">
        <v>3767</v>
      </c>
      <c r="K37" s="354" t="s">
        <v>274</v>
      </c>
      <c r="L37" s="354" t="s">
        <v>274</v>
      </c>
    </row>
    <row r="38" spans="1:13" ht="30" x14ac:dyDescent="0.25">
      <c r="A38" s="354">
        <v>33</v>
      </c>
      <c r="B38" s="373" t="s">
        <v>5003</v>
      </c>
      <c r="C38" s="402" t="s">
        <v>5338</v>
      </c>
      <c r="D38" s="32" t="s">
        <v>53</v>
      </c>
      <c r="E38" s="258" t="s">
        <v>4863</v>
      </c>
      <c r="F38" s="354" t="s">
        <v>338</v>
      </c>
      <c r="G38" s="359" t="s">
        <v>5004</v>
      </c>
      <c r="H38" s="354" t="s">
        <v>4983</v>
      </c>
      <c r="I38" s="354" t="s">
        <v>3767</v>
      </c>
      <c r="J38" s="354" t="s">
        <v>3767</v>
      </c>
      <c r="K38" s="354" t="s">
        <v>274</v>
      </c>
      <c r="L38" s="354" t="s">
        <v>274</v>
      </c>
    </row>
    <row r="39" spans="1:13" x14ac:dyDescent="0.25">
      <c r="A39" s="354">
        <v>34</v>
      </c>
      <c r="B39" s="373" t="s">
        <v>5005</v>
      </c>
      <c r="C39" s="373" t="s">
        <v>5292</v>
      </c>
      <c r="D39" s="32" t="s">
        <v>53</v>
      </c>
      <c r="E39" s="354" t="s">
        <v>59</v>
      </c>
      <c r="F39" s="354" t="s">
        <v>338</v>
      </c>
      <c r="G39" s="381" t="s">
        <v>4985</v>
      </c>
      <c r="H39" s="354" t="s">
        <v>4983</v>
      </c>
      <c r="I39" s="354" t="s">
        <v>3767</v>
      </c>
      <c r="J39" s="354" t="s">
        <v>4986</v>
      </c>
      <c r="K39" s="354" t="s">
        <v>274</v>
      </c>
      <c r="L39" s="354" t="s">
        <v>274</v>
      </c>
      <c r="M39" s="395" t="s">
        <v>4843</v>
      </c>
    </row>
    <row r="40" spans="1:13" ht="30" x14ac:dyDescent="0.25">
      <c r="A40" s="354">
        <v>35</v>
      </c>
      <c r="B40" s="373" t="s">
        <v>5006</v>
      </c>
      <c r="C40" s="402" t="s">
        <v>5338</v>
      </c>
      <c r="D40" s="32" t="s">
        <v>53</v>
      </c>
      <c r="E40" s="354" t="s">
        <v>59</v>
      </c>
      <c r="F40" s="354" t="s">
        <v>338</v>
      </c>
      <c r="G40" s="381" t="s">
        <v>4985</v>
      </c>
      <c r="H40" s="354" t="s">
        <v>4983</v>
      </c>
      <c r="I40" s="354" t="s">
        <v>3767</v>
      </c>
      <c r="J40" s="354" t="s">
        <v>4986</v>
      </c>
      <c r="K40" s="354" t="s">
        <v>274</v>
      </c>
      <c r="L40" s="354" t="s">
        <v>274</v>
      </c>
      <c r="M40" s="393" t="s">
        <v>4843</v>
      </c>
    </row>
    <row r="41" spans="1:13" ht="30" x14ac:dyDescent="0.25">
      <c r="A41" s="354">
        <v>36</v>
      </c>
      <c r="B41" s="373" t="s">
        <v>5007</v>
      </c>
      <c r="C41" s="402" t="s">
        <v>5337</v>
      </c>
      <c r="D41" s="354" t="s">
        <v>52</v>
      </c>
      <c r="E41" s="354" t="s">
        <v>59</v>
      </c>
      <c r="F41" s="354" t="s">
        <v>338</v>
      </c>
      <c r="G41" s="359" t="s">
        <v>152</v>
      </c>
      <c r="H41" s="354" t="s">
        <v>4980</v>
      </c>
      <c r="I41" s="354" t="s">
        <v>3767</v>
      </c>
      <c r="J41" s="354" t="s">
        <v>3767</v>
      </c>
      <c r="K41" s="354" t="s">
        <v>274</v>
      </c>
      <c r="L41" s="354" t="s">
        <v>274</v>
      </c>
    </row>
    <row r="42" spans="1:13" ht="30" x14ac:dyDescent="0.25">
      <c r="A42" s="354">
        <v>37</v>
      </c>
      <c r="B42" s="373" t="s">
        <v>5008</v>
      </c>
      <c r="C42" s="402" t="s">
        <v>5336</v>
      </c>
      <c r="D42" s="354" t="s">
        <v>52</v>
      </c>
      <c r="E42" s="354">
        <v>16</v>
      </c>
      <c r="F42" s="354" t="s">
        <v>338</v>
      </c>
      <c r="G42" s="359" t="s">
        <v>5009</v>
      </c>
      <c r="H42" s="354" t="s">
        <v>4980</v>
      </c>
      <c r="I42" s="354" t="s">
        <v>3767</v>
      </c>
      <c r="J42" s="354" t="s">
        <v>3767</v>
      </c>
      <c r="K42" s="354" t="s">
        <v>274</v>
      </c>
      <c r="L42" s="354" t="s">
        <v>274</v>
      </c>
    </row>
    <row r="43" spans="1:13" ht="30" x14ac:dyDescent="0.25">
      <c r="A43" s="354">
        <v>38</v>
      </c>
      <c r="B43" s="373" t="s">
        <v>5010</v>
      </c>
      <c r="C43" s="402" t="s">
        <v>5335</v>
      </c>
      <c r="D43" s="354" t="s">
        <v>54</v>
      </c>
      <c r="E43" s="354" t="s">
        <v>59</v>
      </c>
      <c r="F43" s="354" t="s">
        <v>338</v>
      </c>
      <c r="G43" s="381" t="s">
        <v>137</v>
      </c>
      <c r="H43" s="354" t="s">
        <v>4980</v>
      </c>
      <c r="I43" s="354" t="s">
        <v>3767</v>
      </c>
      <c r="J43" s="354" t="s">
        <v>274</v>
      </c>
      <c r="K43" s="354" t="s">
        <v>274</v>
      </c>
      <c r="L43" s="354" t="s">
        <v>274</v>
      </c>
      <c r="M43" s="393" t="s">
        <v>4510</v>
      </c>
    </row>
    <row r="44" spans="1:13" ht="30" x14ac:dyDescent="0.25">
      <c r="A44" s="354">
        <v>39</v>
      </c>
      <c r="B44" s="373" t="s">
        <v>5011</v>
      </c>
      <c r="C44" s="402" t="s">
        <v>5334</v>
      </c>
      <c r="D44" s="354" t="s">
        <v>54</v>
      </c>
      <c r="E44" s="354" t="s">
        <v>59</v>
      </c>
      <c r="F44" s="354" t="s">
        <v>338</v>
      </c>
      <c r="G44" s="381" t="s">
        <v>141</v>
      </c>
      <c r="H44" s="354" t="s">
        <v>4980</v>
      </c>
      <c r="I44" s="354" t="s">
        <v>3767</v>
      </c>
      <c r="J44" s="354" t="s">
        <v>3767</v>
      </c>
      <c r="K44" s="354" t="s">
        <v>274</v>
      </c>
      <c r="L44" s="354" t="s">
        <v>274</v>
      </c>
      <c r="M44" s="394" t="s">
        <v>2241</v>
      </c>
    </row>
    <row r="45" spans="1:13" x14ac:dyDescent="0.25">
      <c r="A45" s="354">
        <v>40</v>
      </c>
      <c r="B45" s="373" t="s">
        <v>5012</v>
      </c>
      <c r="C45" s="373"/>
      <c r="D45" s="354" t="s">
        <v>54</v>
      </c>
      <c r="E45" s="354" t="s">
        <v>59</v>
      </c>
      <c r="F45" s="354" t="s">
        <v>338</v>
      </c>
      <c r="G45" s="381" t="s">
        <v>5013</v>
      </c>
      <c r="H45" s="354" t="s">
        <v>4980</v>
      </c>
      <c r="I45" s="354" t="s">
        <v>3767</v>
      </c>
      <c r="J45" s="354" t="s">
        <v>3767</v>
      </c>
      <c r="K45" s="354" t="s">
        <v>274</v>
      </c>
      <c r="L45" s="354" t="s">
        <v>274</v>
      </c>
      <c r="M45" s="395" t="s">
        <v>703</v>
      </c>
    </row>
    <row r="46" spans="1:13" ht="30" x14ac:dyDescent="0.25">
      <c r="A46" s="354">
        <v>41</v>
      </c>
      <c r="B46" s="373" t="s">
        <v>5014</v>
      </c>
      <c r="C46" s="402" t="s">
        <v>5332</v>
      </c>
      <c r="D46" s="354" t="s">
        <v>52</v>
      </c>
      <c r="E46" s="354" t="s">
        <v>59</v>
      </c>
      <c r="F46" s="354" t="s">
        <v>338</v>
      </c>
      <c r="G46" s="359" t="s">
        <v>5015</v>
      </c>
      <c r="H46" s="354" t="s">
        <v>4980</v>
      </c>
      <c r="I46" s="354" t="s">
        <v>3767</v>
      </c>
      <c r="J46" s="354" t="s">
        <v>3765</v>
      </c>
      <c r="K46" s="354" t="s">
        <v>274</v>
      </c>
      <c r="L46" s="354" t="s">
        <v>274</v>
      </c>
    </row>
    <row r="47" spans="1:13" ht="30" x14ac:dyDescent="0.25">
      <c r="A47" s="354">
        <v>42</v>
      </c>
      <c r="B47" s="373" t="s">
        <v>5016</v>
      </c>
      <c r="C47" s="402" t="s">
        <v>5333</v>
      </c>
      <c r="D47" s="354" t="s">
        <v>52</v>
      </c>
      <c r="E47" s="354" t="s">
        <v>59</v>
      </c>
      <c r="F47" s="354" t="s">
        <v>338</v>
      </c>
      <c r="G47" s="381" t="s">
        <v>5017</v>
      </c>
      <c r="H47" s="354" t="s">
        <v>4980</v>
      </c>
      <c r="I47" s="354" t="s">
        <v>3767</v>
      </c>
      <c r="J47" s="354" t="s">
        <v>3765</v>
      </c>
      <c r="K47" s="354" t="s">
        <v>274</v>
      </c>
      <c r="L47" s="354" t="s">
        <v>274</v>
      </c>
      <c r="M47" s="393" t="s">
        <v>5266</v>
      </c>
    </row>
    <row r="48" spans="1:13" ht="30" x14ac:dyDescent="0.25">
      <c r="A48" s="354">
        <v>43</v>
      </c>
      <c r="B48" s="373" t="s">
        <v>5018</v>
      </c>
      <c r="C48" s="402" t="s">
        <v>5332</v>
      </c>
      <c r="D48" s="354" t="s">
        <v>52</v>
      </c>
      <c r="E48" s="354" t="s">
        <v>59</v>
      </c>
      <c r="F48" s="354" t="s">
        <v>338</v>
      </c>
      <c r="G48" s="359" t="s">
        <v>5019</v>
      </c>
      <c r="H48" s="354" t="s">
        <v>4980</v>
      </c>
      <c r="I48" s="354" t="s">
        <v>3767</v>
      </c>
      <c r="J48" s="354" t="s">
        <v>274</v>
      </c>
      <c r="K48" s="354" t="s">
        <v>274</v>
      </c>
      <c r="L48" s="354" t="s">
        <v>274</v>
      </c>
    </row>
    <row r="49" spans="1:13" ht="45" x14ac:dyDescent="0.25">
      <c r="A49" s="354">
        <v>44</v>
      </c>
      <c r="B49" s="373" t="s">
        <v>5020</v>
      </c>
      <c r="C49" s="402" t="s">
        <v>5293</v>
      </c>
      <c r="D49" s="354" t="s">
        <v>54</v>
      </c>
      <c r="E49" s="258" t="s">
        <v>2491</v>
      </c>
      <c r="F49" s="354" t="s">
        <v>338</v>
      </c>
      <c r="G49" s="359" t="s">
        <v>5021</v>
      </c>
      <c r="H49" s="354" t="s">
        <v>4980</v>
      </c>
      <c r="I49" s="354" t="s">
        <v>3767</v>
      </c>
      <c r="J49" s="354" t="s">
        <v>3765</v>
      </c>
      <c r="K49" s="354" t="s">
        <v>274</v>
      </c>
      <c r="L49" s="354" t="s">
        <v>274</v>
      </c>
    </row>
    <row r="50" spans="1:13" x14ac:dyDescent="0.25">
      <c r="A50" s="354">
        <v>45</v>
      </c>
      <c r="B50" s="373" t="s">
        <v>5022</v>
      </c>
      <c r="C50" s="373" t="s">
        <v>5294</v>
      </c>
      <c r="D50" s="354" t="s">
        <v>54</v>
      </c>
      <c r="E50" s="354" t="s">
        <v>59</v>
      </c>
      <c r="F50" s="354" t="s">
        <v>338</v>
      </c>
      <c r="G50" s="359" t="s">
        <v>2525</v>
      </c>
      <c r="H50" s="354" t="s">
        <v>4980</v>
      </c>
      <c r="I50" s="354" t="s">
        <v>3767</v>
      </c>
      <c r="J50" s="354" t="s">
        <v>3765</v>
      </c>
      <c r="K50" s="354" t="s">
        <v>274</v>
      </c>
      <c r="L50" s="354" t="s">
        <v>274</v>
      </c>
    </row>
    <row r="51" spans="1:13" ht="45" x14ac:dyDescent="0.25">
      <c r="A51" s="354">
        <v>46</v>
      </c>
      <c r="B51" s="373" t="s">
        <v>5023</v>
      </c>
      <c r="C51" s="402" t="s">
        <v>5295</v>
      </c>
      <c r="D51" s="354" t="s">
        <v>54</v>
      </c>
      <c r="E51" s="354" t="s">
        <v>59</v>
      </c>
      <c r="F51" s="354" t="s">
        <v>338</v>
      </c>
      <c r="G51" s="381" t="s">
        <v>136</v>
      </c>
      <c r="H51" s="354" t="s">
        <v>4980</v>
      </c>
      <c r="I51" s="354" t="s">
        <v>3767</v>
      </c>
      <c r="J51" s="354" t="s">
        <v>3767</v>
      </c>
      <c r="K51" s="354" t="s">
        <v>274</v>
      </c>
      <c r="L51" s="354" t="s">
        <v>274</v>
      </c>
      <c r="M51" s="393" t="s">
        <v>5267</v>
      </c>
    </row>
    <row r="52" spans="1:13" x14ac:dyDescent="0.25">
      <c r="A52" s="354">
        <v>47</v>
      </c>
      <c r="B52" s="251" t="s">
        <v>5024</v>
      </c>
      <c r="C52" s="251" t="s">
        <v>5296</v>
      </c>
      <c r="D52" s="354" t="s">
        <v>54</v>
      </c>
      <c r="E52" s="354" t="s">
        <v>59</v>
      </c>
      <c r="F52" s="354" t="s">
        <v>338</v>
      </c>
      <c r="G52" s="359" t="s">
        <v>5025</v>
      </c>
      <c r="H52" s="354" t="s">
        <v>4980</v>
      </c>
      <c r="I52" s="354" t="s">
        <v>3767</v>
      </c>
      <c r="J52" s="354" t="s">
        <v>274</v>
      </c>
      <c r="K52" s="354" t="s">
        <v>274</v>
      </c>
      <c r="L52" s="354" t="s">
        <v>274</v>
      </c>
    </row>
    <row r="53" spans="1:13" x14ac:dyDescent="0.25">
      <c r="A53" s="354">
        <v>48</v>
      </c>
      <c r="B53" s="372" t="s">
        <v>5026</v>
      </c>
      <c r="C53" s="372"/>
      <c r="D53" s="156" t="s">
        <v>54</v>
      </c>
      <c r="E53" s="355" t="s">
        <v>638</v>
      </c>
      <c r="F53" s="156" t="s">
        <v>336</v>
      </c>
      <c r="G53" s="368" t="s">
        <v>5027</v>
      </c>
      <c r="H53" s="156" t="s">
        <v>4983</v>
      </c>
      <c r="I53" s="156" t="s">
        <v>3767</v>
      </c>
      <c r="J53" s="156" t="s">
        <v>3767</v>
      </c>
      <c r="K53" s="156" t="s">
        <v>274</v>
      </c>
      <c r="L53" s="156" t="s">
        <v>274</v>
      </c>
    </row>
    <row r="54" spans="1:13" x14ac:dyDescent="0.25">
      <c r="A54" s="354">
        <v>49</v>
      </c>
      <c r="B54" s="372" t="s">
        <v>5028</v>
      </c>
      <c r="C54" s="372"/>
      <c r="D54" s="156" t="s">
        <v>54</v>
      </c>
      <c r="E54" s="355" t="s">
        <v>4859</v>
      </c>
      <c r="F54" s="156" t="s">
        <v>336</v>
      </c>
      <c r="G54" s="368" t="s">
        <v>4985</v>
      </c>
      <c r="H54" s="156" t="s">
        <v>4980</v>
      </c>
      <c r="I54" s="156" t="s">
        <v>3767</v>
      </c>
      <c r="J54" s="156" t="s">
        <v>274</v>
      </c>
      <c r="K54" s="156" t="s">
        <v>274</v>
      </c>
      <c r="L54" s="156" t="s">
        <v>274</v>
      </c>
    </row>
    <row r="55" spans="1:13" ht="30" x14ac:dyDescent="0.25">
      <c r="A55" s="354">
        <v>50</v>
      </c>
      <c r="B55" s="373" t="s">
        <v>5029</v>
      </c>
      <c r="C55" s="402" t="s">
        <v>5298</v>
      </c>
      <c r="D55" s="354" t="s">
        <v>54</v>
      </c>
      <c r="E55" s="258" t="s">
        <v>4860</v>
      </c>
      <c r="F55" s="354" t="s">
        <v>338</v>
      </c>
      <c r="G55" s="359" t="s">
        <v>5030</v>
      </c>
      <c r="H55" s="354" t="s">
        <v>4980</v>
      </c>
      <c r="I55" s="354" t="s">
        <v>3767</v>
      </c>
      <c r="J55" s="354" t="s">
        <v>274</v>
      </c>
      <c r="K55" s="354" t="s">
        <v>274</v>
      </c>
      <c r="L55" s="354" t="s">
        <v>274</v>
      </c>
    </row>
    <row r="56" spans="1:13" ht="30" x14ac:dyDescent="0.25">
      <c r="A56" s="354">
        <v>51</v>
      </c>
      <c r="B56" s="251" t="s">
        <v>5031</v>
      </c>
      <c r="C56" s="400" t="s">
        <v>5297</v>
      </c>
      <c r="D56" s="354" t="s">
        <v>54</v>
      </c>
      <c r="E56" s="258" t="s">
        <v>711</v>
      </c>
      <c r="F56" s="354" t="s">
        <v>338</v>
      </c>
      <c r="G56" s="359" t="s">
        <v>5032</v>
      </c>
      <c r="H56" s="354" t="s">
        <v>4980</v>
      </c>
      <c r="I56" s="354" t="s">
        <v>3767</v>
      </c>
      <c r="J56" s="354" t="s">
        <v>274</v>
      </c>
      <c r="K56" s="354" t="s">
        <v>274</v>
      </c>
      <c r="L56" s="354" t="s">
        <v>274</v>
      </c>
    </row>
    <row r="57" spans="1:13" x14ac:dyDescent="0.25">
      <c r="A57" s="354">
        <v>52</v>
      </c>
      <c r="B57" s="372" t="s">
        <v>5033</v>
      </c>
      <c r="C57" s="372"/>
      <c r="D57" s="156" t="s">
        <v>52</v>
      </c>
      <c r="E57" s="355" t="s">
        <v>4864</v>
      </c>
      <c r="F57" s="156" t="s">
        <v>336</v>
      </c>
      <c r="G57" s="368" t="s">
        <v>5034</v>
      </c>
      <c r="H57" s="156" t="s">
        <v>4980</v>
      </c>
      <c r="I57" s="156" t="s">
        <v>4981</v>
      </c>
      <c r="J57" s="156" t="s">
        <v>274</v>
      </c>
      <c r="K57" s="156" t="s">
        <v>274</v>
      </c>
      <c r="L57" s="156" t="s">
        <v>274</v>
      </c>
    </row>
    <row r="58" spans="1:13" x14ac:dyDescent="0.25">
      <c r="A58" s="354">
        <v>53</v>
      </c>
      <c r="B58" s="372" t="s">
        <v>5035</v>
      </c>
      <c r="C58" s="372"/>
      <c r="D58" s="156" t="s">
        <v>54</v>
      </c>
      <c r="E58" s="156" t="s">
        <v>59</v>
      </c>
      <c r="F58" s="156" t="s">
        <v>336</v>
      </c>
      <c r="G58" s="368" t="s">
        <v>5036</v>
      </c>
      <c r="H58" s="156" t="s">
        <v>4983</v>
      </c>
      <c r="I58" s="156" t="s">
        <v>3767</v>
      </c>
      <c r="J58" s="156" t="s">
        <v>3767</v>
      </c>
      <c r="K58" s="156" t="s">
        <v>274</v>
      </c>
      <c r="L58" s="156" t="s">
        <v>274</v>
      </c>
    </row>
    <row r="59" spans="1:13" ht="30" x14ac:dyDescent="0.25">
      <c r="A59" s="354">
        <v>54</v>
      </c>
      <c r="B59" s="373" t="s">
        <v>5037</v>
      </c>
      <c r="C59" s="402" t="s">
        <v>5331</v>
      </c>
      <c r="D59" s="261" t="s">
        <v>52</v>
      </c>
      <c r="E59" s="369" t="s">
        <v>4865</v>
      </c>
      <c r="F59" s="261" t="s">
        <v>338</v>
      </c>
      <c r="G59" s="370" t="s">
        <v>5038</v>
      </c>
      <c r="H59" s="261" t="s">
        <v>4980</v>
      </c>
      <c r="I59" s="261" t="s">
        <v>4981</v>
      </c>
      <c r="J59" s="261" t="s">
        <v>274</v>
      </c>
      <c r="K59" s="261" t="s">
        <v>274</v>
      </c>
      <c r="L59" s="261" t="s">
        <v>274</v>
      </c>
    </row>
    <row r="60" spans="1:13" ht="30" x14ac:dyDescent="0.25">
      <c r="A60" s="354">
        <v>55</v>
      </c>
      <c r="B60" s="373" t="s">
        <v>5039</v>
      </c>
      <c r="C60" s="402" t="s">
        <v>5330</v>
      </c>
      <c r="D60" s="261" t="s">
        <v>52</v>
      </c>
      <c r="E60" s="369" t="s">
        <v>5040</v>
      </c>
      <c r="F60" s="261" t="s">
        <v>338</v>
      </c>
      <c r="G60" s="370" t="s">
        <v>5041</v>
      </c>
      <c r="H60" s="261" t="s">
        <v>4980</v>
      </c>
      <c r="I60" s="261" t="s">
        <v>4981</v>
      </c>
      <c r="J60" s="261" t="s">
        <v>274</v>
      </c>
      <c r="K60" s="261" t="s">
        <v>274</v>
      </c>
      <c r="L60" s="261" t="s">
        <v>274</v>
      </c>
    </row>
    <row r="61" spans="1:13" ht="30" x14ac:dyDescent="0.25">
      <c r="A61" s="354">
        <v>56</v>
      </c>
      <c r="B61" s="373" t="s">
        <v>5042</v>
      </c>
      <c r="C61" s="402" t="s">
        <v>5300</v>
      </c>
      <c r="D61" s="261" t="s">
        <v>52</v>
      </c>
      <c r="E61" s="261" t="s">
        <v>59</v>
      </c>
      <c r="F61" s="261" t="s">
        <v>338</v>
      </c>
      <c r="G61" s="370" t="s">
        <v>4997</v>
      </c>
      <c r="H61" s="261" t="s">
        <v>4980</v>
      </c>
      <c r="I61" s="261" t="s">
        <v>3767</v>
      </c>
      <c r="J61" s="261" t="s">
        <v>3766</v>
      </c>
      <c r="K61" s="261" t="s">
        <v>274</v>
      </c>
      <c r="L61" s="261" t="s">
        <v>274</v>
      </c>
    </row>
    <row r="62" spans="1:13" x14ac:dyDescent="0.25">
      <c r="A62" s="354">
        <v>57</v>
      </c>
      <c r="B62" s="373" t="s">
        <v>5043</v>
      </c>
      <c r="C62" s="373"/>
      <c r="D62" s="261" t="s">
        <v>52</v>
      </c>
      <c r="E62" s="261" t="s">
        <v>59</v>
      </c>
      <c r="F62" s="261" t="s">
        <v>338</v>
      </c>
      <c r="G62" s="381" t="s">
        <v>152</v>
      </c>
      <c r="H62" s="261" t="s">
        <v>4980</v>
      </c>
      <c r="I62" s="261" t="s">
        <v>3767</v>
      </c>
      <c r="J62" s="261" t="s">
        <v>3766</v>
      </c>
      <c r="K62" s="261" t="s">
        <v>274</v>
      </c>
      <c r="L62" s="261" t="s">
        <v>274</v>
      </c>
      <c r="M62" s="393" t="s">
        <v>5266</v>
      </c>
    </row>
    <row r="63" spans="1:13" x14ac:dyDescent="0.25">
      <c r="A63" s="354">
        <v>58</v>
      </c>
      <c r="B63" s="373" t="s">
        <v>5045</v>
      </c>
      <c r="C63" s="373" t="s">
        <v>5299</v>
      </c>
      <c r="D63" s="261" t="s">
        <v>52</v>
      </c>
      <c r="E63" s="261" t="s">
        <v>59</v>
      </c>
      <c r="F63" s="261" t="s">
        <v>338</v>
      </c>
      <c r="G63" s="370" t="s">
        <v>5044</v>
      </c>
      <c r="H63" s="261" t="s">
        <v>4980</v>
      </c>
      <c r="I63" s="261" t="s">
        <v>3767</v>
      </c>
      <c r="J63" s="261" t="s">
        <v>3766</v>
      </c>
      <c r="K63" s="261" t="s">
        <v>274</v>
      </c>
      <c r="L63" s="261" t="s">
        <v>274</v>
      </c>
    </row>
    <row r="64" spans="1:13" x14ac:dyDescent="0.25">
      <c r="A64" s="354">
        <v>59</v>
      </c>
      <c r="B64" s="373" t="s">
        <v>5046</v>
      </c>
      <c r="C64" s="373" t="s">
        <v>5301</v>
      </c>
      <c r="D64" s="261" t="s">
        <v>52</v>
      </c>
      <c r="E64" s="261" t="s">
        <v>59</v>
      </c>
      <c r="F64" s="261" t="s">
        <v>338</v>
      </c>
      <c r="G64" s="370" t="s">
        <v>5047</v>
      </c>
      <c r="H64" s="261" t="s">
        <v>4983</v>
      </c>
      <c r="I64" s="261" t="s">
        <v>3767</v>
      </c>
      <c r="J64" s="261" t="s">
        <v>3767</v>
      </c>
      <c r="K64" s="261" t="s">
        <v>274</v>
      </c>
      <c r="L64" s="261" t="s">
        <v>274</v>
      </c>
    </row>
    <row r="65" spans="1:13" ht="30" x14ac:dyDescent="0.25">
      <c r="A65" s="354">
        <v>60</v>
      </c>
      <c r="B65" s="373" t="s">
        <v>5048</v>
      </c>
      <c r="C65" s="402" t="s">
        <v>5329</v>
      </c>
      <c r="D65" s="261" t="s">
        <v>52</v>
      </c>
      <c r="E65" s="261" t="s">
        <v>59</v>
      </c>
      <c r="F65" s="261" t="s">
        <v>338</v>
      </c>
      <c r="G65" s="381" t="s">
        <v>5269</v>
      </c>
      <c r="H65" s="261" t="s">
        <v>4980</v>
      </c>
      <c r="I65" s="261" t="s">
        <v>3767</v>
      </c>
      <c r="J65" s="261" t="s">
        <v>3767</v>
      </c>
      <c r="K65" s="261" t="s">
        <v>274</v>
      </c>
      <c r="L65" s="261" t="s">
        <v>274</v>
      </c>
      <c r="M65" s="393" t="s">
        <v>5268</v>
      </c>
    </row>
    <row r="66" spans="1:13" x14ac:dyDescent="0.25">
      <c r="A66" s="354">
        <v>61</v>
      </c>
      <c r="B66" s="373" t="s">
        <v>5049</v>
      </c>
      <c r="C66" s="373"/>
      <c r="D66" s="261" t="s">
        <v>52</v>
      </c>
      <c r="E66" s="261" t="s">
        <v>59</v>
      </c>
      <c r="F66" s="261" t="s">
        <v>338</v>
      </c>
      <c r="G66" s="381" t="s">
        <v>5270</v>
      </c>
      <c r="H66" s="261" t="s">
        <v>4980</v>
      </c>
      <c r="I66" s="261" t="s">
        <v>3767</v>
      </c>
      <c r="J66" s="261" t="s">
        <v>3767</v>
      </c>
      <c r="K66" s="261" t="s">
        <v>274</v>
      </c>
      <c r="L66" s="261" t="s">
        <v>274</v>
      </c>
      <c r="M66" s="393" t="s">
        <v>5266</v>
      </c>
    </row>
    <row r="67" spans="1:13" ht="30" x14ac:dyDescent="0.25">
      <c r="A67" s="354">
        <v>62</v>
      </c>
      <c r="B67" s="373" t="s">
        <v>5050</v>
      </c>
      <c r="C67" s="402" t="s">
        <v>5328</v>
      </c>
      <c r="D67" s="261" t="s">
        <v>54</v>
      </c>
      <c r="E67" s="369" t="s">
        <v>2240</v>
      </c>
      <c r="F67" s="261" t="s">
        <v>338</v>
      </c>
      <c r="G67" s="370" t="s">
        <v>5051</v>
      </c>
      <c r="H67" s="261" t="s">
        <v>4980</v>
      </c>
      <c r="I67" s="261" t="s">
        <v>3767</v>
      </c>
      <c r="J67" s="261" t="s">
        <v>274</v>
      </c>
      <c r="K67" s="261" t="s">
        <v>274</v>
      </c>
      <c r="L67" s="261" t="s">
        <v>274</v>
      </c>
    </row>
    <row r="68" spans="1:13" ht="30" x14ac:dyDescent="0.25">
      <c r="A68" s="354">
        <v>63</v>
      </c>
      <c r="B68" s="373" t="s">
        <v>5052</v>
      </c>
      <c r="C68" s="402" t="s">
        <v>5325</v>
      </c>
      <c r="D68" s="261" t="s">
        <v>52</v>
      </c>
      <c r="E68" s="261" t="s">
        <v>59</v>
      </c>
      <c r="F68" s="261" t="s">
        <v>338</v>
      </c>
      <c r="G68" s="370" t="s">
        <v>4992</v>
      </c>
      <c r="H68" s="261" t="s">
        <v>4980</v>
      </c>
      <c r="I68" s="261" t="s">
        <v>3767</v>
      </c>
      <c r="J68" s="261" t="s">
        <v>3767</v>
      </c>
      <c r="K68" s="261" t="s">
        <v>274</v>
      </c>
      <c r="L68" s="261" t="s">
        <v>274</v>
      </c>
    </row>
    <row r="69" spans="1:13" ht="30" x14ac:dyDescent="0.25">
      <c r="A69" s="354">
        <v>64</v>
      </c>
      <c r="B69" s="373" t="s">
        <v>5053</v>
      </c>
      <c r="C69" s="402" t="s">
        <v>5324</v>
      </c>
      <c r="D69" s="261" t="s">
        <v>52</v>
      </c>
      <c r="E69" s="261" t="s">
        <v>59</v>
      </c>
      <c r="F69" s="261" t="s">
        <v>338</v>
      </c>
      <c r="G69" s="370" t="s">
        <v>5054</v>
      </c>
      <c r="H69" s="261" t="s">
        <v>4980</v>
      </c>
      <c r="I69" s="261" t="s">
        <v>3767</v>
      </c>
      <c r="J69" s="261" t="s">
        <v>3767</v>
      </c>
      <c r="K69" s="261" t="s">
        <v>274</v>
      </c>
      <c r="L69" s="261" t="s">
        <v>274</v>
      </c>
    </row>
    <row r="70" spans="1:13" x14ac:dyDescent="0.25">
      <c r="A70" s="354">
        <v>65</v>
      </c>
      <c r="B70" s="373" t="s">
        <v>5055</v>
      </c>
      <c r="C70" s="373" t="s">
        <v>5302</v>
      </c>
      <c r="D70" s="261" t="s">
        <v>54</v>
      </c>
      <c r="E70" s="261" t="s">
        <v>59</v>
      </c>
      <c r="F70" s="261" t="s">
        <v>338</v>
      </c>
      <c r="G70" s="370" t="s">
        <v>5056</v>
      </c>
      <c r="H70" s="261" t="s">
        <v>4980</v>
      </c>
      <c r="I70" s="261" t="s">
        <v>3767</v>
      </c>
      <c r="J70" s="261" t="s">
        <v>274</v>
      </c>
      <c r="K70" s="261" t="s">
        <v>274</v>
      </c>
      <c r="L70" s="261" t="s">
        <v>274</v>
      </c>
    </row>
    <row r="71" spans="1:13" ht="30" x14ac:dyDescent="0.25">
      <c r="A71" s="354">
        <v>66</v>
      </c>
      <c r="B71" s="373" t="s">
        <v>5057</v>
      </c>
      <c r="C71" s="402" t="s">
        <v>5325</v>
      </c>
      <c r="D71" s="261" t="s">
        <v>52</v>
      </c>
      <c r="E71" s="261" t="s">
        <v>59</v>
      </c>
      <c r="F71" s="261" t="s">
        <v>338</v>
      </c>
      <c r="G71" s="370" t="s">
        <v>5058</v>
      </c>
      <c r="H71" s="261" t="s">
        <v>4980</v>
      </c>
      <c r="I71" s="261" t="s">
        <v>3767</v>
      </c>
      <c r="J71" s="261" t="s">
        <v>3767</v>
      </c>
      <c r="K71" s="261" t="s">
        <v>274</v>
      </c>
      <c r="L71" s="261" t="s">
        <v>274</v>
      </c>
    </row>
    <row r="72" spans="1:13" ht="30" x14ac:dyDescent="0.25">
      <c r="A72" s="354">
        <v>67</v>
      </c>
      <c r="B72" s="373" t="s">
        <v>5059</v>
      </c>
      <c r="C72" s="402" t="s">
        <v>5326</v>
      </c>
      <c r="D72" s="261" t="s">
        <v>54</v>
      </c>
      <c r="E72" s="261" t="s">
        <v>59</v>
      </c>
      <c r="F72" s="261" t="s">
        <v>338</v>
      </c>
      <c r="G72" s="370" t="s">
        <v>5056</v>
      </c>
      <c r="H72" s="261" t="s">
        <v>4980</v>
      </c>
      <c r="I72" s="261" t="s">
        <v>3767</v>
      </c>
      <c r="J72" s="261" t="s">
        <v>4986</v>
      </c>
      <c r="K72" s="261" t="s">
        <v>274</v>
      </c>
      <c r="L72" s="261" t="s">
        <v>274</v>
      </c>
    </row>
    <row r="73" spans="1:13" ht="30" x14ac:dyDescent="0.25">
      <c r="A73" s="354">
        <v>68</v>
      </c>
      <c r="B73" s="373" t="s">
        <v>5060</v>
      </c>
      <c r="C73" s="402" t="s">
        <v>5327</v>
      </c>
      <c r="D73" s="261" t="s">
        <v>52</v>
      </c>
      <c r="E73" s="261" t="s">
        <v>59</v>
      </c>
      <c r="F73" s="261" t="s">
        <v>338</v>
      </c>
      <c r="G73" s="370" t="s">
        <v>5019</v>
      </c>
      <c r="H73" s="261" t="s">
        <v>4980</v>
      </c>
      <c r="I73" s="261" t="s">
        <v>3767</v>
      </c>
      <c r="J73" s="261" t="s">
        <v>274</v>
      </c>
      <c r="K73" s="261" t="s">
        <v>274</v>
      </c>
      <c r="L73" s="261" t="s">
        <v>274</v>
      </c>
    </row>
    <row r="74" spans="1:13" ht="30" x14ac:dyDescent="0.25">
      <c r="A74" s="354">
        <v>69</v>
      </c>
      <c r="B74" s="373" t="s">
        <v>5061</v>
      </c>
      <c r="C74" s="402" t="s">
        <v>5323</v>
      </c>
      <c r="D74" s="261" t="s">
        <v>54</v>
      </c>
      <c r="E74" s="261" t="s">
        <v>59</v>
      </c>
      <c r="F74" s="261" t="s">
        <v>338</v>
      </c>
      <c r="G74" s="358" t="s">
        <v>5062</v>
      </c>
      <c r="H74" s="261" t="s">
        <v>4980</v>
      </c>
      <c r="I74" s="261" t="s">
        <v>3767</v>
      </c>
      <c r="J74" s="261" t="s">
        <v>274</v>
      </c>
      <c r="K74" s="261" t="s">
        <v>274</v>
      </c>
      <c r="L74" s="261" t="s">
        <v>274</v>
      </c>
    </row>
    <row r="75" spans="1:13" ht="30" x14ac:dyDescent="0.25">
      <c r="A75" s="354">
        <v>70</v>
      </c>
      <c r="B75" s="373" t="s">
        <v>5063</v>
      </c>
      <c r="C75" s="402" t="s">
        <v>5323</v>
      </c>
      <c r="D75" s="261" t="s">
        <v>54</v>
      </c>
      <c r="E75" s="261" t="s">
        <v>59</v>
      </c>
      <c r="F75" s="261" t="s">
        <v>338</v>
      </c>
      <c r="G75" s="381" t="s">
        <v>5064</v>
      </c>
      <c r="H75" s="261" t="s">
        <v>4980</v>
      </c>
      <c r="I75" s="261" t="s">
        <v>3767</v>
      </c>
      <c r="J75" s="261" t="s">
        <v>3766</v>
      </c>
      <c r="K75" s="261" t="s">
        <v>274</v>
      </c>
      <c r="L75" s="261" t="s">
        <v>274</v>
      </c>
      <c r="M75" s="393" t="s">
        <v>5264</v>
      </c>
    </row>
    <row r="76" spans="1:13" x14ac:dyDescent="0.25">
      <c r="A76" s="354">
        <v>71</v>
      </c>
      <c r="B76" s="373" t="s">
        <v>5065</v>
      </c>
      <c r="C76" s="373" t="s">
        <v>5303</v>
      </c>
      <c r="D76" s="261" t="s">
        <v>54</v>
      </c>
      <c r="E76" s="261" t="s">
        <v>59</v>
      </c>
      <c r="F76" s="261" t="s">
        <v>338</v>
      </c>
      <c r="G76" s="358" t="s">
        <v>5066</v>
      </c>
      <c r="H76" s="261" t="s">
        <v>4980</v>
      </c>
      <c r="I76" s="261" t="s">
        <v>3767</v>
      </c>
      <c r="J76" s="261" t="s">
        <v>274</v>
      </c>
      <c r="K76" s="261" t="s">
        <v>274</v>
      </c>
      <c r="L76" s="261" t="s">
        <v>274</v>
      </c>
    </row>
    <row r="77" spans="1:13" ht="30" x14ac:dyDescent="0.25">
      <c r="A77" s="354">
        <v>72</v>
      </c>
      <c r="B77" s="373" t="s">
        <v>5067</v>
      </c>
      <c r="C77" s="402" t="s">
        <v>5304</v>
      </c>
      <c r="D77" s="261" t="s">
        <v>54</v>
      </c>
      <c r="E77" s="261" t="s">
        <v>59</v>
      </c>
      <c r="F77" s="261" t="s">
        <v>338</v>
      </c>
      <c r="G77" s="381" t="s">
        <v>5064</v>
      </c>
      <c r="H77" s="261" t="s">
        <v>4980</v>
      </c>
      <c r="I77" s="261" t="s">
        <v>3767</v>
      </c>
      <c r="J77" s="261" t="s">
        <v>3766</v>
      </c>
      <c r="K77" s="261" t="s">
        <v>274</v>
      </c>
      <c r="L77" s="261" t="s">
        <v>274</v>
      </c>
      <c r="M77" t="s">
        <v>5264</v>
      </c>
    </row>
    <row r="78" spans="1:13" ht="30" x14ac:dyDescent="0.25">
      <c r="A78" s="354">
        <v>73</v>
      </c>
      <c r="B78" s="361" t="s">
        <v>5071</v>
      </c>
      <c r="C78" s="403" t="s">
        <v>5340</v>
      </c>
      <c r="D78" s="261" t="s">
        <v>54</v>
      </c>
      <c r="E78" s="261" t="s">
        <v>59</v>
      </c>
      <c r="F78" s="261" t="s">
        <v>338</v>
      </c>
      <c r="G78" s="358" t="s">
        <v>5068</v>
      </c>
      <c r="H78" s="261" t="s">
        <v>4980</v>
      </c>
      <c r="I78" s="261" t="s">
        <v>3767</v>
      </c>
      <c r="J78" s="261" t="s">
        <v>274</v>
      </c>
      <c r="K78" s="261" t="s">
        <v>274</v>
      </c>
      <c r="L78" s="261" t="s">
        <v>274</v>
      </c>
    </row>
    <row r="79" spans="1:13" ht="30" x14ac:dyDescent="0.25">
      <c r="A79" s="354">
        <v>74</v>
      </c>
      <c r="B79" s="361" t="s">
        <v>5069</v>
      </c>
      <c r="C79" s="403" t="s">
        <v>5322</v>
      </c>
      <c r="D79" s="261" t="s">
        <v>54</v>
      </c>
      <c r="E79" s="261" t="s">
        <v>59</v>
      </c>
      <c r="F79" s="261" t="s">
        <v>338</v>
      </c>
      <c r="G79" s="358" t="s">
        <v>5070</v>
      </c>
      <c r="H79" s="261" t="s">
        <v>4980</v>
      </c>
      <c r="I79" s="261" t="s">
        <v>3767</v>
      </c>
      <c r="J79" s="261" t="s">
        <v>274</v>
      </c>
      <c r="K79" s="261" t="s">
        <v>274</v>
      </c>
      <c r="L79" s="261" t="s">
        <v>274</v>
      </c>
    </row>
    <row r="80" spans="1:13" ht="30" x14ac:dyDescent="0.25">
      <c r="A80" s="354">
        <v>75</v>
      </c>
      <c r="B80" s="373" t="s">
        <v>5072</v>
      </c>
      <c r="C80" s="402" t="s">
        <v>5320</v>
      </c>
      <c r="D80" s="261" t="s">
        <v>54</v>
      </c>
      <c r="E80" s="261" t="s">
        <v>59</v>
      </c>
      <c r="F80" s="261" t="s">
        <v>338</v>
      </c>
      <c r="G80" s="358" t="s">
        <v>5073</v>
      </c>
      <c r="H80" s="261" t="s">
        <v>4980</v>
      </c>
      <c r="I80" s="261" t="s">
        <v>3767</v>
      </c>
      <c r="J80" s="261" t="s">
        <v>3767</v>
      </c>
      <c r="K80" s="261" t="s">
        <v>274</v>
      </c>
      <c r="L80" s="261" t="s">
        <v>274</v>
      </c>
    </row>
    <row r="81" spans="1:13" ht="30" x14ac:dyDescent="0.25">
      <c r="A81" s="354">
        <v>76</v>
      </c>
      <c r="B81" s="373" t="s">
        <v>5074</v>
      </c>
      <c r="C81" s="402" t="s">
        <v>5321</v>
      </c>
      <c r="D81" s="261" t="s">
        <v>52</v>
      </c>
      <c r="E81" s="261" t="s">
        <v>59</v>
      </c>
      <c r="F81" s="261" t="s">
        <v>338</v>
      </c>
      <c r="G81" s="360" t="s">
        <v>5218</v>
      </c>
      <c r="H81" s="261" t="s">
        <v>4983</v>
      </c>
      <c r="I81" s="261" t="s">
        <v>3767</v>
      </c>
      <c r="J81" s="261" t="s">
        <v>274</v>
      </c>
      <c r="K81" s="261" t="s">
        <v>274</v>
      </c>
      <c r="L81" s="261" t="s">
        <v>274</v>
      </c>
    </row>
    <row r="82" spans="1:13" ht="30" x14ac:dyDescent="0.25">
      <c r="A82" s="354">
        <v>77</v>
      </c>
      <c r="B82" s="373" t="s">
        <v>5075</v>
      </c>
      <c r="C82" s="402" t="s">
        <v>5321</v>
      </c>
      <c r="D82" s="261" t="s">
        <v>52</v>
      </c>
      <c r="E82" s="261" t="s">
        <v>59</v>
      </c>
      <c r="F82" s="261" t="s">
        <v>338</v>
      </c>
      <c r="G82" s="370" t="s">
        <v>5076</v>
      </c>
      <c r="H82" s="261" t="s">
        <v>4980</v>
      </c>
      <c r="I82" s="261" t="s">
        <v>3767</v>
      </c>
      <c r="J82" s="261" t="s">
        <v>274</v>
      </c>
      <c r="K82" s="261" t="s">
        <v>274</v>
      </c>
      <c r="L82" s="261" t="s">
        <v>274</v>
      </c>
    </row>
    <row r="83" spans="1:13" ht="30" x14ac:dyDescent="0.25">
      <c r="A83" s="354">
        <v>78</v>
      </c>
      <c r="B83" s="373" t="s">
        <v>5077</v>
      </c>
      <c r="C83" s="402" t="s">
        <v>5320</v>
      </c>
      <c r="D83" s="261" t="s">
        <v>52</v>
      </c>
      <c r="E83" s="261" t="s">
        <v>59</v>
      </c>
      <c r="F83" s="261" t="s">
        <v>338</v>
      </c>
      <c r="G83" s="370" t="s">
        <v>5076</v>
      </c>
      <c r="H83" s="261" t="s">
        <v>4980</v>
      </c>
      <c r="I83" s="261" t="s">
        <v>3767</v>
      </c>
      <c r="J83" s="261" t="s">
        <v>274</v>
      </c>
      <c r="K83" s="261" t="s">
        <v>274</v>
      </c>
      <c r="L83" s="261" t="s">
        <v>274</v>
      </c>
    </row>
    <row r="84" spans="1:13" ht="30" x14ac:dyDescent="0.25">
      <c r="A84" s="354">
        <v>79</v>
      </c>
      <c r="B84" s="373" t="s">
        <v>5079</v>
      </c>
      <c r="C84" s="402" t="s">
        <v>5319</v>
      </c>
      <c r="D84" s="261" t="s">
        <v>54</v>
      </c>
      <c r="E84" s="369" t="s">
        <v>5078</v>
      </c>
      <c r="F84" s="261" t="s">
        <v>338</v>
      </c>
      <c r="G84" s="370" t="s">
        <v>5080</v>
      </c>
      <c r="H84" s="261" t="s">
        <v>4980</v>
      </c>
      <c r="I84" s="261" t="s">
        <v>3767</v>
      </c>
      <c r="J84" s="261" t="s">
        <v>274</v>
      </c>
      <c r="K84" s="261" t="s">
        <v>274</v>
      </c>
      <c r="L84" s="261" t="s">
        <v>274</v>
      </c>
    </row>
    <row r="85" spans="1:13" ht="30" x14ac:dyDescent="0.25">
      <c r="A85" s="354">
        <v>80</v>
      </c>
      <c r="B85" s="373" t="s">
        <v>5081</v>
      </c>
      <c r="C85" s="402" t="s">
        <v>5316</v>
      </c>
      <c r="D85" s="261" t="s">
        <v>54</v>
      </c>
      <c r="E85" s="261" t="s">
        <v>59</v>
      </c>
      <c r="F85" s="261" t="s">
        <v>338</v>
      </c>
      <c r="G85" s="381" t="s">
        <v>141</v>
      </c>
      <c r="H85" s="261" t="s">
        <v>4980</v>
      </c>
      <c r="I85" s="261" t="s">
        <v>3767</v>
      </c>
      <c r="J85" s="261" t="s">
        <v>274</v>
      </c>
      <c r="K85" s="261" t="s">
        <v>274</v>
      </c>
      <c r="L85" s="261" t="s">
        <v>274</v>
      </c>
      <c r="M85" s="394" t="s">
        <v>639</v>
      </c>
    </row>
    <row r="86" spans="1:13" ht="30" x14ac:dyDescent="0.25">
      <c r="A86" s="354">
        <v>81</v>
      </c>
      <c r="B86" s="373" t="s">
        <v>5082</v>
      </c>
      <c r="C86" s="402" t="s">
        <v>5317</v>
      </c>
      <c r="D86" s="261" t="s">
        <v>54</v>
      </c>
      <c r="E86" s="261" t="s">
        <v>59</v>
      </c>
      <c r="F86" s="261" t="s">
        <v>338</v>
      </c>
      <c r="G86" s="381" t="s">
        <v>141</v>
      </c>
      <c r="H86" s="261" t="s">
        <v>4980</v>
      </c>
      <c r="I86" s="261" t="s">
        <v>3767</v>
      </c>
      <c r="J86" s="261" t="s">
        <v>274</v>
      </c>
      <c r="K86" s="261" t="s">
        <v>274</v>
      </c>
      <c r="L86" s="261" t="s">
        <v>274</v>
      </c>
      <c r="M86" s="394" t="s">
        <v>2241</v>
      </c>
    </row>
    <row r="87" spans="1:13" ht="30" x14ac:dyDescent="0.25">
      <c r="A87" s="354">
        <v>82</v>
      </c>
      <c r="B87" s="373" t="s">
        <v>5083</v>
      </c>
      <c r="C87" s="402" t="s">
        <v>5318</v>
      </c>
      <c r="D87" s="261" t="s">
        <v>52</v>
      </c>
      <c r="E87" s="261" t="s">
        <v>59</v>
      </c>
      <c r="F87" s="261" t="s">
        <v>338</v>
      </c>
      <c r="G87" s="370" t="s">
        <v>5076</v>
      </c>
      <c r="H87" s="261" t="s">
        <v>4980</v>
      </c>
      <c r="I87" s="261" t="s">
        <v>3767</v>
      </c>
      <c r="J87" s="261" t="s">
        <v>274</v>
      </c>
      <c r="K87" s="261" t="s">
        <v>274</v>
      </c>
      <c r="L87" s="261" t="s">
        <v>274</v>
      </c>
    </row>
    <row r="88" spans="1:13" ht="30" x14ac:dyDescent="0.25">
      <c r="A88" s="354">
        <v>83</v>
      </c>
      <c r="B88" s="373" t="s">
        <v>5084</v>
      </c>
      <c r="C88" s="402" t="s">
        <v>5315</v>
      </c>
      <c r="D88" s="261" t="s">
        <v>54</v>
      </c>
      <c r="E88" s="261" t="s">
        <v>59</v>
      </c>
      <c r="F88" s="261" t="s">
        <v>338</v>
      </c>
      <c r="G88" s="370" t="s">
        <v>5058</v>
      </c>
      <c r="H88" s="261" t="s">
        <v>4980</v>
      </c>
      <c r="I88" s="261" t="s">
        <v>4981</v>
      </c>
      <c r="J88" s="261" t="s">
        <v>274</v>
      </c>
      <c r="K88" s="261" t="s">
        <v>274</v>
      </c>
      <c r="L88" s="261" t="s">
        <v>274</v>
      </c>
    </row>
    <row r="89" spans="1:13" ht="30" x14ac:dyDescent="0.25">
      <c r="A89" s="354">
        <v>84</v>
      </c>
      <c r="B89" s="373" t="s">
        <v>5085</v>
      </c>
      <c r="C89" s="402" t="s">
        <v>5314</v>
      </c>
      <c r="D89" s="261" t="s">
        <v>52</v>
      </c>
      <c r="E89" s="261" t="s">
        <v>59</v>
      </c>
      <c r="F89" s="261" t="s">
        <v>338</v>
      </c>
      <c r="G89" s="370" t="s">
        <v>5058</v>
      </c>
      <c r="H89" s="261" t="s">
        <v>4980</v>
      </c>
      <c r="I89" s="261" t="s">
        <v>4981</v>
      </c>
      <c r="J89" s="261" t="s">
        <v>274</v>
      </c>
      <c r="K89" s="261" t="s">
        <v>274</v>
      </c>
      <c r="L89" s="261" t="s">
        <v>274</v>
      </c>
    </row>
    <row r="90" spans="1:13" ht="30" x14ac:dyDescent="0.25">
      <c r="A90" s="354">
        <v>85</v>
      </c>
      <c r="B90" s="373" t="s">
        <v>5086</v>
      </c>
      <c r="C90" s="402" t="s">
        <v>5313</v>
      </c>
      <c r="D90" s="261" t="s">
        <v>52</v>
      </c>
      <c r="E90" s="261" t="s">
        <v>59</v>
      </c>
      <c r="F90" s="261" t="s">
        <v>338</v>
      </c>
      <c r="G90" s="370" t="s">
        <v>5076</v>
      </c>
      <c r="H90" s="261" t="s">
        <v>4980</v>
      </c>
      <c r="I90" s="261" t="s">
        <v>3767</v>
      </c>
      <c r="J90" s="261" t="s">
        <v>274</v>
      </c>
      <c r="K90" s="261" t="s">
        <v>274</v>
      </c>
      <c r="L90" s="261" t="s">
        <v>274</v>
      </c>
    </row>
    <row r="91" spans="1:13" ht="30" x14ac:dyDescent="0.25">
      <c r="A91" s="354">
        <v>86</v>
      </c>
      <c r="B91" s="373" t="s">
        <v>5087</v>
      </c>
      <c r="C91" s="402" t="s">
        <v>5312</v>
      </c>
      <c r="D91" s="261" t="s">
        <v>54</v>
      </c>
      <c r="E91" s="261" t="s">
        <v>3297</v>
      </c>
      <c r="F91" s="261" t="s">
        <v>338</v>
      </c>
      <c r="G91" s="381" t="s">
        <v>3890</v>
      </c>
      <c r="H91" s="261" t="s">
        <v>4983</v>
      </c>
      <c r="I91" s="261" t="s">
        <v>3767</v>
      </c>
      <c r="J91" s="261" t="s">
        <v>3767</v>
      </c>
      <c r="K91" s="261" t="s">
        <v>274</v>
      </c>
      <c r="L91" s="261" t="s">
        <v>274</v>
      </c>
      <c r="M91" s="393" t="s">
        <v>4852</v>
      </c>
    </row>
    <row r="92" spans="1:13" ht="30" x14ac:dyDescent="0.25">
      <c r="A92" s="354">
        <v>87</v>
      </c>
      <c r="B92" s="373" t="s">
        <v>5088</v>
      </c>
      <c r="C92" s="402" t="s">
        <v>5312</v>
      </c>
      <c r="D92" s="261" t="s">
        <v>52</v>
      </c>
      <c r="E92" s="354">
        <v>18</v>
      </c>
      <c r="F92" s="261" t="s">
        <v>338</v>
      </c>
      <c r="G92" s="370" t="s">
        <v>5089</v>
      </c>
      <c r="H92" s="261" t="s">
        <v>4983</v>
      </c>
      <c r="I92" s="261" t="s">
        <v>3767</v>
      </c>
      <c r="J92" s="261" t="s">
        <v>3767</v>
      </c>
      <c r="K92" s="261" t="s">
        <v>274</v>
      </c>
      <c r="L92" s="261" t="s">
        <v>274</v>
      </c>
    </row>
    <row r="93" spans="1:13" x14ac:dyDescent="0.25">
      <c r="A93" s="354">
        <v>88</v>
      </c>
      <c r="B93" s="373" t="s">
        <v>5090</v>
      </c>
      <c r="C93" s="373"/>
      <c r="D93" s="261" t="s">
        <v>54</v>
      </c>
      <c r="E93" s="354" t="s">
        <v>59</v>
      </c>
      <c r="F93" s="261" t="s">
        <v>338</v>
      </c>
      <c r="G93" s="370" t="s">
        <v>5021</v>
      </c>
      <c r="H93" s="261" t="s">
        <v>4980</v>
      </c>
      <c r="I93" s="261" t="s">
        <v>4981</v>
      </c>
      <c r="J93" s="261" t="s">
        <v>274</v>
      </c>
      <c r="K93" s="261" t="s">
        <v>274</v>
      </c>
      <c r="L93" s="261" t="s">
        <v>274</v>
      </c>
    </row>
    <row r="94" spans="1:13" x14ac:dyDescent="0.25">
      <c r="A94" s="354">
        <v>89</v>
      </c>
      <c r="B94" s="373" t="s">
        <v>5091</v>
      </c>
      <c r="C94" s="373" t="s">
        <v>5305</v>
      </c>
      <c r="D94" s="261" t="s">
        <v>54</v>
      </c>
      <c r="E94" s="354" t="s">
        <v>59</v>
      </c>
      <c r="F94" s="261" t="s">
        <v>338</v>
      </c>
      <c r="G94" s="370" t="s">
        <v>5076</v>
      </c>
      <c r="H94" s="261" t="s">
        <v>4980</v>
      </c>
      <c r="I94" s="261" t="s">
        <v>3767</v>
      </c>
      <c r="J94" s="261" t="s">
        <v>274</v>
      </c>
      <c r="K94" s="261" t="s">
        <v>274</v>
      </c>
      <c r="L94" s="261" t="s">
        <v>274</v>
      </c>
    </row>
    <row r="95" spans="1:13" ht="30" x14ac:dyDescent="0.25">
      <c r="A95" s="354">
        <v>90</v>
      </c>
      <c r="B95" s="373" t="s">
        <v>5092</v>
      </c>
      <c r="C95" s="402" t="s">
        <v>5311</v>
      </c>
      <c r="D95" s="261" t="s">
        <v>52</v>
      </c>
      <c r="E95" s="354" t="s">
        <v>59</v>
      </c>
      <c r="F95" s="261" t="s">
        <v>338</v>
      </c>
      <c r="G95" s="370" t="s">
        <v>2525</v>
      </c>
      <c r="H95" s="261" t="s">
        <v>4980</v>
      </c>
      <c r="I95" s="261" t="s">
        <v>3767</v>
      </c>
      <c r="J95" s="261" t="s">
        <v>274</v>
      </c>
      <c r="K95" s="261" t="s">
        <v>274</v>
      </c>
      <c r="L95" s="261" t="s">
        <v>274</v>
      </c>
    </row>
    <row r="96" spans="1:13" x14ac:dyDescent="0.25">
      <c r="A96" s="354">
        <v>91</v>
      </c>
      <c r="B96" s="373" t="s">
        <v>5093</v>
      </c>
      <c r="C96" s="373" t="s">
        <v>5306</v>
      </c>
      <c r="D96" s="261" t="s">
        <v>54</v>
      </c>
      <c r="E96" s="354" t="s">
        <v>59</v>
      </c>
      <c r="F96" s="261" t="s">
        <v>338</v>
      </c>
      <c r="G96" s="370" t="s">
        <v>5094</v>
      </c>
      <c r="H96" s="261" t="s">
        <v>4980</v>
      </c>
      <c r="I96" s="261" t="s">
        <v>4981</v>
      </c>
      <c r="J96" s="261" t="s">
        <v>274</v>
      </c>
      <c r="K96" s="261" t="s">
        <v>274</v>
      </c>
      <c r="L96" s="261" t="s">
        <v>274</v>
      </c>
    </row>
    <row r="97" spans="1:18" ht="30" x14ac:dyDescent="0.25">
      <c r="A97" s="354">
        <v>92</v>
      </c>
      <c r="B97" s="373" t="s">
        <v>5095</v>
      </c>
      <c r="C97" s="402" t="s">
        <v>5308</v>
      </c>
      <c r="D97" s="261" t="s">
        <v>52</v>
      </c>
      <c r="E97" s="354" t="s">
        <v>59</v>
      </c>
      <c r="F97" s="261" t="s">
        <v>338</v>
      </c>
      <c r="G97" s="370" t="s">
        <v>5096</v>
      </c>
      <c r="H97" s="261" t="s">
        <v>4980</v>
      </c>
      <c r="I97" s="261" t="s">
        <v>3767</v>
      </c>
      <c r="J97" s="261" t="s">
        <v>3765</v>
      </c>
      <c r="K97" s="261" t="s">
        <v>274</v>
      </c>
      <c r="L97" s="261" t="s">
        <v>274</v>
      </c>
    </row>
    <row r="98" spans="1:18" ht="30" x14ac:dyDescent="0.25">
      <c r="A98" s="354">
        <v>93</v>
      </c>
      <c r="B98" s="373" t="s">
        <v>5097</v>
      </c>
      <c r="C98" s="402" t="s">
        <v>5309</v>
      </c>
      <c r="D98" s="261" t="s">
        <v>52</v>
      </c>
      <c r="E98" s="354" t="s">
        <v>59</v>
      </c>
      <c r="F98" s="261" t="s">
        <v>338</v>
      </c>
      <c r="G98" s="370" t="s">
        <v>5096</v>
      </c>
      <c r="H98" s="261" t="s">
        <v>4980</v>
      </c>
      <c r="I98" s="261" t="s">
        <v>3767</v>
      </c>
      <c r="J98" s="261" t="s">
        <v>3765</v>
      </c>
      <c r="K98" s="261" t="s">
        <v>274</v>
      </c>
      <c r="L98" s="261" t="s">
        <v>274</v>
      </c>
    </row>
    <row r="99" spans="1:18" ht="30" x14ac:dyDescent="0.25">
      <c r="A99" s="354">
        <v>94</v>
      </c>
      <c r="B99" s="373" t="s">
        <v>5098</v>
      </c>
      <c r="C99" s="402" t="s">
        <v>5310</v>
      </c>
      <c r="D99" s="261" t="s">
        <v>52</v>
      </c>
      <c r="E99" s="354" t="s">
        <v>59</v>
      </c>
      <c r="F99" s="261" t="s">
        <v>338</v>
      </c>
      <c r="G99" s="370" t="s">
        <v>5096</v>
      </c>
      <c r="H99" s="261" t="s">
        <v>4980</v>
      </c>
      <c r="I99" s="261" t="s">
        <v>3767</v>
      </c>
      <c r="J99" s="261" t="s">
        <v>274</v>
      </c>
      <c r="K99" s="261" t="s">
        <v>274</v>
      </c>
      <c r="L99" s="261" t="s">
        <v>274</v>
      </c>
    </row>
    <row r="100" spans="1:18" x14ac:dyDescent="0.25">
      <c r="A100" s="354">
        <v>95</v>
      </c>
      <c r="B100" s="373" t="s">
        <v>5099</v>
      </c>
      <c r="C100" s="373"/>
      <c r="D100" s="261" t="s">
        <v>52</v>
      </c>
      <c r="E100" s="354" t="s">
        <v>59</v>
      </c>
      <c r="F100" s="261" t="s">
        <v>338</v>
      </c>
      <c r="G100" s="370" t="s">
        <v>5100</v>
      </c>
      <c r="H100" s="261" t="s">
        <v>4980</v>
      </c>
      <c r="I100" s="261" t="s">
        <v>274</v>
      </c>
      <c r="J100" s="261" t="s">
        <v>274</v>
      </c>
      <c r="K100" s="261" t="s">
        <v>274</v>
      </c>
      <c r="L100" s="261" t="s">
        <v>274</v>
      </c>
    </row>
    <row r="101" spans="1:18" x14ac:dyDescent="0.25">
      <c r="A101" s="354">
        <v>96</v>
      </c>
      <c r="B101" s="373" t="s">
        <v>5102</v>
      </c>
      <c r="C101" s="373"/>
      <c r="D101" s="261" t="s">
        <v>53</v>
      </c>
      <c r="E101" s="354" t="s">
        <v>59</v>
      </c>
      <c r="F101" s="261" t="s">
        <v>338</v>
      </c>
      <c r="G101" s="381" t="s">
        <v>5101</v>
      </c>
      <c r="H101" s="261" t="s">
        <v>4983</v>
      </c>
      <c r="I101" s="261" t="s">
        <v>4981</v>
      </c>
      <c r="J101" s="261" t="s">
        <v>274</v>
      </c>
      <c r="K101" s="261" t="s">
        <v>274</v>
      </c>
      <c r="L101" s="261" t="s">
        <v>274</v>
      </c>
      <c r="M101" s="394" t="s">
        <v>4822</v>
      </c>
    </row>
    <row r="102" spans="1:18" x14ac:dyDescent="0.25">
      <c r="A102" s="354">
        <v>97</v>
      </c>
      <c r="B102" s="373" t="s">
        <v>5103</v>
      </c>
      <c r="C102" s="373"/>
      <c r="D102" s="261" t="s">
        <v>52</v>
      </c>
      <c r="E102" s="354" t="s">
        <v>59</v>
      </c>
      <c r="F102" s="261" t="s">
        <v>338</v>
      </c>
      <c r="G102" s="370" t="s">
        <v>5104</v>
      </c>
      <c r="H102" s="261" t="s">
        <v>4983</v>
      </c>
      <c r="I102" s="261" t="s">
        <v>274</v>
      </c>
      <c r="J102" s="261" t="s">
        <v>274</v>
      </c>
      <c r="K102" s="261" t="s">
        <v>274</v>
      </c>
      <c r="L102" s="261" t="s">
        <v>274</v>
      </c>
    </row>
    <row r="103" spans="1:18" ht="30" x14ac:dyDescent="0.25">
      <c r="A103" s="354">
        <v>98</v>
      </c>
      <c r="B103" s="373" t="s">
        <v>5105</v>
      </c>
      <c r="C103" s="402" t="s">
        <v>5341</v>
      </c>
      <c r="D103" s="261" t="s">
        <v>54</v>
      </c>
      <c r="E103" s="354" t="s">
        <v>59</v>
      </c>
      <c r="F103" s="261" t="s">
        <v>338</v>
      </c>
      <c r="G103" s="370" t="s">
        <v>5058</v>
      </c>
      <c r="H103" s="261" t="s">
        <v>4980</v>
      </c>
      <c r="I103" s="261" t="s">
        <v>3767</v>
      </c>
      <c r="J103" s="261" t="s">
        <v>274</v>
      </c>
      <c r="K103" s="261" t="s">
        <v>274</v>
      </c>
      <c r="L103" s="261" t="s">
        <v>274</v>
      </c>
    </row>
    <row r="104" spans="1:18" x14ac:dyDescent="0.25">
      <c r="A104" s="354">
        <v>99</v>
      </c>
      <c r="B104" s="373" t="s">
        <v>5106</v>
      </c>
      <c r="C104" s="373" t="s">
        <v>5307</v>
      </c>
      <c r="D104" s="261" t="s">
        <v>54</v>
      </c>
      <c r="E104" s="354" t="s">
        <v>59</v>
      </c>
      <c r="F104" s="261" t="s">
        <v>338</v>
      </c>
      <c r="G104" s="370" t="s">
        <v>5076</v>
      </c>
      <c r="H104" s="261" t="s">
        <v>4980</v>
      </c>
      <c r="I104" s="261" t="s">
        <v>3767</v>
      </c>
      <c r="J104" s="261" t="s">
        <v>274</v>
      </c>
      <c r="K104" s="261" t="s">
        <v>274</v>
      </c>
      <c r="L104" s="261" t="s">
        <v>274</v>
      </c>
    </row>
    <row r="105" spans="1:18" ht="30" x14ac:dyDescent="0.25">
      <c r="A105" s="354">
        <v>100</v>
      </c>
      <c r="B105" s="373" t="s">
        <v>5107</v>
      </c>
      <c r="C105" s="402" t="s">
        <v>5342</v>
      </c>
      <c r="D105" s="261" t="s">
        <v>54</v>
      </c>
      <c r="E105" s="354" t="s">
        <v>59</v>
      </c>
      <c r="F105" s="261" t="s">
        <v>338</v>
      </c>
      <c r="G105" s="370" t="s">
        <v>2525</v>
      </c>
      <c r="H105" s="261" t="s">
        <v>4980</v>
      </c>
      <c r="I105" s="261" t="s">
        <v>3767</v>
      </c>
      <c r="J105" s="261" t="s">
        <v>274</v>
      </c>
      <c r="K105" s="261" t="s">
        <v>274</v>
      </c>
      <c r="L105" s="261" t="s">
        <v>274</v>
      </c>
    </row>
    <row r="106" spans="1:18" ht="30" x14ac:dyDescent="0.25">
      <c r="A106" s="354">
        <v>101</v>
      </c>
      <c r="B106" s="373" t="s">
        <v>5108</v>
      </c>
      <c r="C106" s="402" t="s">
        <v>5342</v>
      </c>
      <c r="D106" s="261" t="s">
        <v>54</v>
      </c>
      <c r="E106" s="354" t="s">
        <v>59</v>
      </c>
      <c r="F106" s="261" t="s">
        <v>338</v>
      </c>
      <c r="G106" s="370" t="s">
        <v>5076</v>
      </c>
      <c r="H106" s="261" t="s">
        <v>4980</v>
      </c>
      <c r="I106" s="261" t="s">
        <v>3767</v>
      </c>
      <c r="J106" s="261" t="s">
        <v>274</v>
      </c>
      <c r="K106" s="261" t="s">
        <v>274</v>
      </c>
      <c r="L106" s="261" t="s">
        <v>274</v>
      </c>
    </row>
    <row r="107" spans="1:18" x14ac:dyDescent="0.25">
      <c r="A107" s="354">
        <v>102</v>
      </c>
      <c r="B107" s="568" t="s">
        <v>5109</v>
      </c>
      <c r="C107" s="568"/>
      <c r="D107" s="568"/>
      <c r="E107" s="568"/>
      <c r="F107" s="568"/>
      <c r="G107" s="568"/>
      <c r="H107" s="568"/>
      <c r="I107" s="568"/>
      <c r="J107" s="568"/>
      <c r="K107" s="568"/>
      <c r="L107" s="568"/>
    </row>
    <row r="108" spans="1:18" x14ac:dyDescent="0.25">
      <c r="A108" s="354">
        <v>103</v>
      </c>
      <c r="B108" s="361" t="s">
        <v>5110</v>
      </c>
      <c r="C108" s="361"/>
      <c r="D108" s="261" t="s">
        <v>54</v>
      </c>
      <c r="E108" s="354" t="s">
        <v>59</v>
      </c>
      <c r="F108" s="261" t="s">
        <v>338</v>
      </c>
      <c r="G108" s="370" t="s">
        <v>2519</v>
      </c>
      <c r="H108" s="261" t="s">
        <v>4980</v>
      </c>
      <c r="I108" s="261" t="s">
        <v>3767</v>
      </c>
      <c r="J108" s="261" t="s">
        <v>274</v>
      </c>
      <c r="K108" s="261" t="s">
        <v>274</v>
      </c>
      <c r="L108" s="261" t="s">
        <v>274</v>
      </c>
    </row>
    <row r="109" spans="1:18" x14ac:dyDescent="0.25">
      <c r="A109" s="354">
        <v>104</v>
      </c>
      <c r="B109" s="373" t="s">
        <v>5111</v>
      </c>
      <c r="C109" s="373"/>
      <c r="D109" s="261" t="s">
        <v>52</v>
      </c>
      <c r="E109" s="354" t="s">
        <v>59</v>
      </c>
      <c r="F109" s="261" t="s">
        <v>338</v>
      </c>
      <c r="G109" s="370" t="s">
        <v>5112</v>
      </c>
      <c r="H109" s="261" t="s">
        <v>4980</v>
      </c>
      <c r="I109" s="261" t="s">
        <v>3767</v>
      </c>
      <c r="J109" s="261" t="s">
        <v>3767</v>
      </c>
      <c r="K109" s="261" t="s">
        <v>274</v>
      </c>
      <c r="L109" s="261" t="s">
        <v>274</v>
      </c>
    </row>
    <row r="110" spans="1:18" x14ac:dyDescent="0.25">
      <c r="A110" s="354">
        <v>105</v>
      </c>
      <c r="B110" s="373" t="s">
        <v>5113</v>
      </c>
      <c r="C110" s="373"/>
      <c r="D110" s="261" t="s">
        <v>52</v>
      </c>
      <c r="E110" s="354" t="s">
        <v>59</v>
      </c>
      <c r="F110" s="261" t="s">
        <v>338</v>
      </c>
      <c r="G110" s="358" t="s">
        <v>5114</v>
      </c>
      <c r="H110" s="261" t="s">
        <v>4980</v>
      </c>
      <c r="I110" s="261" t="s">
        <v>3767</v>
      </c>
      <c r="J110" s="261" t="s">
        <v>274</v>
      </c>
      <c r="K110" s="261" t="s">
        <v>274</v>
      </c>
      <c r="L110" s="261" t="s">
        <v>274</v>
      </c>
    </row>
    <row r="111" spans="1:18" x14ac:dyDescent="0.25">
      <c r="A111" s="354">
        <v>106</v>
      </c>
      <c r="B111" s="568" t="s">
        <v>5115</v>
      </c>
      <c r="C111" s="568"/>
      <c r="D111" s="568"/>
      <c r="E111" s="568"/>
      <c r="F111" s="568"/>
      <c r="G111" s="568"/>
      <c r="H111" s="568"/>
      <c r="I111" s="568"/>
      <c r="J111" s="568"/>
      <c r="K111" s="568"/>
      <c r="L111" s="568"/>
      <c r="N111" s="569" t="s">
        <v>4958</v>
      </c>
      <c r="O111" s="569"/>
      <c r="P111" s="569"/>
      <c r="Q111" s="569"/>
      <c r="R111" s="569"/>
    </row>
    <row r="112" spans="1:18" x14ac:dyDescent="0.25">
      <c r="A112" s="354">
        <v>107</v>
      </c>
      <c r="B112" s="361" t="s">
        <v>5116</v>
      </c>
      <c r="C112" s="361"/>
      <c r="D112" s="261" t="s">
        <v>52</v>
      </c>
      <c r="E112" s="354" t="s">
        <v>59</v>
      </c>
      <c r="F112" s="356" t="s">
        <v>3846</v>
      </c>
      <c r="G112" s="358" t="s">
        <v>2525</v>
      </c>
      <c r="H112" s="261" t="s">
        <v>4980</v>
      </c>
      <c r="I112" s="261" t="s">
        <v>3767</v>
      </c>
      <c r="J112" s="261" t="s">
        <v>274</v>
      </c>
      <c r="K112" s="261" t="s">
        <v>274</v>
      </c>
      <c r="L112" s="261" t="s">
        <v>274</v>
      </c>
      <c r="N112" s="544" t="s">
        <v>4936</v>
      </c>
      <c r="O112" s="544"/>
      <c r="P112" s="544"/>
      <c r="Q112" s="544"/>
      <c r="R112" s="544"/>
    </row>
    <row r="113" spans="1:17" x14ac:dyDescent="0.25">
      <c r="A113" s="354">
        <v>108</v>
      </c>
      <c r="B113" s="361" t="s">
        <v>5117</v>
      </c>
      <c r="C113" s="361"/>
      <c r="D113" s="261" t="s">
        <v>52</v>
      </c>
      <c r="E113" s="354" t="s">
        <v>5118</v>
      </c>
      <c r="F113" s="261" t="s">
        <v>3846</v>
      </c>
      <c r="G113" s="358" t="s">
        <v>5021</v>
      </c>
      <c r="H113" s="261" t="s">
        <v>4980</v>
      </c>
      <c r="I113" s="261" t="s">
        <v>3767</v>
      </c>
      <c r="J113" s="261" t="s">
        <v>3767</v>
      </c>
      <c r="K113" s="261" t="s">
        <v>274</v>
      </c>
      <c r="L113" s="261" t="s">
        <v>274</v>
      </c>
      <c r="N113" s="383"/>
      <c r="O113" s="354" t="s">
        <v>4941</v>
      </c>
      <c r="P113" s="354" t="s">
        <v>3771</v>
      </c>
    </row>
    <row r="114" spans="1:17" x14ac:dyDescent="0.25">
      <c r="A114" s="354">
        <v>109</v>
      </c>
      <c r="B114" s="361" t="s">
        <v>5251</v>
      </c>
      <c r="C114" s="361"/>
      <c r="D114" s="261" t="s">
        <v>52</v>
      </c>
      <c r="E114" s="354" t="s">
        <v>5118</v>
      </c>
      <c r="F114" s="261" t="s">
        <v>3846</v>
      </c>
      <c r="G114" s="358" t="s">
        <v>4997</v>
      </c>
      <c r="H114" s="261" t="s">
        <v>4980</v>
      </c>
      <c r="I114" s="261" t="s">
        <v>3767</v>
      </c>
      <c r="J114" s="261" t="s">
        <v>3767</v>
      </c>
      <c r="K114" s="261" t="s">
        <v>274</v>
      </c>
      <c r="L114" s="261" t="s">
        <v>274</v>
      </c>
      <c r="N114" s="384" t="s">
        <v>3769</v>
      </c>
      <c r="O114" s="387" t="s">
        <v>1537</v>
      </c>
      <c r="P114" s="354"/>
    </row>
    <row r="115" spans="1:17" x14ac:dyDescent="0.25">
      <c r="A115" s="354">
        <v>110</v>
      </c>
      <c r="B115" s="361" t="s">
        <v>5252</v>
      </c>
      <c r="C115" s="361"/>
      <c r="D115" s="261" t="s">
        <v>52</v>
      </c>
      <c r="E115" s="354" t="s">
        <v>5118</v>
      </c>
      <c r="F115" s="261" t="s">
        <v>338</v>
      </c>
      <c r="G115" s="382" t="s">
        <v>152</v>
      </c>
      <c r="H115" s="261" t="s">
        <v>4980</v>
      </c>
      <c r="I115" s="261" t="s">
        <v>3767</v>
      </c>
      <c r="J115" s="261" t="s">
        <v>3767</v>
      </c>
      <c r="K115" s="261" t="s">
        <v>274</v>
      </c>
      <c r="L115" s="261" t="s">
        <v>274</v>
      </c>
      <c r="N115" s="384" t="s">
        <v>4928</v>
      </c>
      <c r="O115" s="228" t="s">
        <v>4491</v>
      </c>
      <c r="P115" s="354"/>
      <c r="Q115" t="s">
        <v>5266</v>
      </c>
    </row>
    <row r="116" spans="1:17" x14ac:dyDescent="0.25">
      <c r="A116" s="354">
        <v>111</v>
      </c>
      <c r="B116" s="361" t="s">
        <v>5253</v>
      </c>
      <c r="C116" s="361"/>
      <c r="D116" s="261" t="s">
        <v>52</v>
      </c>
      <c r="E116" s="354" t="s">
        <v>5118</v>
      </c>
      <c r="F116" s="261" t="s">
        <v>3846</v>
      </c>
      <c r="G116" s="382" t="s">
        <v>137</v>
      </c>
      <c r="H116" s="261" t="s">
        <v>4980</v>
      </c>
      <c r="I116" s="261" t="s">
        <v>3767</v>
      </c>
      <c r="J116" s="261" t="s">
        <v>3767</v>
      </c>
      <c r="K116" s="261" t="s">
        <v>274</v>
      </c>
      <c r="L116" s="261" t="s">
        <v>274</v>
      </c>
      <c r="N116" s="384" t="s">
        <v>4934</v>
      </c>
      <c r="O116" s="228" t="s">
        <v>4492</v>
      </c>
      <c r="P116" s="258" t="s">
        <v>4862</v>
      </c>
    </row>
    <row r="117" spans="1:17" x14ac:dyDescent="0.25">
      <c r="A117" s="354">
        <v>112</v>
      </c>
      <c r="B117" s="361" t="s">
        <v>5254</v>
      </c>
      <c r="C117" s="361"/>
      <c r="D117" s="261" t="s">
        <v>52</v>
      </c>
      <c r="E117" s="354" t="s">
        <v>5118</v>
      </c>
      <c r="F117" s="261" t="s">
        <v>3846</v>
      </c>
      <c r="G117" s="358" t="s">
        <v>5119</v>
      </c>
      <c r="H117" s="261" t="s">
        <v>4980</v>
      </c>
      <c r="I117" s="261" t="s">
        <v>3767</v>
      </c>
      <c r="J117" s="261" t="s">
        <v>3767</v>
      </c>
      <c r="K117" s="261" t="s">
        <v>274</v>
      </c>
      <c r="L117" s="261" t="s">
        <v>274</v>
      </c>
      <c r="N117" s="384" t="s">
        <v>4935</v>
      </c>
      <c r="O117" s="228" t="s">
        <v>4493</v>
      </c>
      <c r="P117" s="258" t="s">
        <v>4863</v>
      </c>
    </row>
    <row r="118" spans="1:17" x14ac:dyDescent="0.25">
      <c r="A118" s="354">
        <v>113</v>
      </c>
      <c r="B118" s="361" t="s">
        <v>5255</v>
      </c>
      <c r="C118" s="361"/>
      <c r="D118" s="261" t="s">
        <v>52</v>
      </c>
      <c r="E118" s="354" t="s">
        <v>733</v>
      </c>
      <c r="F118" s="261" t="s">
        <v>338</v>
      </c>
      <c r="G118" s="358" t="s">
        <v>5058</v>
      </c>
      <c r="H118" s="261" t="s">
        <v>4980</v>
      </c>
      <c r="I118" s="261" t="s">
        <v>3767</v>
      </c>
      <c r="J118" s="261" t="s">
        <v>3767</v>
      </c>
      <c r="K118" s="261" t="s">
        <v>274</v>
      </c>
      <c r="L118" s="261" t="s">
        <v>274</v>
      </c>
      <c r="N118" s="384" t="s">
        <v>4960</v>
      </c>
      <c r="O118" s="228" t="s">
        <v>4937</v>
      </c>
      <c r="P118" s="354"/>
      <c r="Q118" s="82" t="s">
        <v>5273</v>
      </c>
    </row>
    <row r="119" spans="1:17" x14ac:dyDescent="0.25">
      <c r="A119" s="354">
        <v>114</v>
      </c>
      <c r="B119" s="361" t="s">
        <v>5256</v>
      </c>
      <c r="C119" s="361"/>
      <c r="D119" s="261" t="s">
        <v>52</v>
      </c>
      <c r="E119" s="354" t="s">
        <v>733</v>
      </c>
      <c r="F119" s="261" t="s">
        <v>3846</v>
      </c>
      <c r="G119" s="358" t="s">
        <v>5058</v>
      </c>
      <c r="H119" s="261" t="s">
        <v>4980</v>
      </c>
      <c r="I119" s="261" t="s">
        <v>5120</v>
      </c>
      <c r="J119" s="261" t="s">
        <v>3767</v>
      </c>
      <c r="K119" s="261" t="s">
        <v>274</v>
      </c>
      <c r="L119" s="261" t="s">
        <v>274</v>
      </c>
      <c r="N119" s="384" t="s">
        <v>4961</v>
      </c>
      <c r="O119" s="228" t="s">
        <v>4938</v>
      </c>
      <c r="P119" s="354"/>
      <c r="Q119" s="82" t="s">
        <v>5274</v>
      </c>
    </row>
    <row r="120" spans="1:17" x14ac:dyDescent="0.25">
      <c r="A120" s="354">
        <v>115</v>
      </c>
      <c r="B120" s="361" t="s">
        <v>5257</v>
      </c>
      <c r="C120" s="361"/>
      <c r="D120" s="261" t="s">
        <v>52</v>
      </c>
      <c r="E120" s="354" t="s">
        <v>5118</v>
      </c>
      <c r="F120" s="261" t="s">
        <v>338</v>
      </c>
      <c r="G120" s="358" t="s">
        <v>5121</v>
      </c>
      <c r="H120" s="261" t="s">
        <v>4980</v>
      </c>
      <c r="I120" s="261" t="s">
        <v>3767</v>
      </c>
      <c r="J120" s="261" t="s">
        <v>3767</v>
      </c>
      <c r="K120" s="261" t="s">
        <v>274</v>
      </c>
      <c r="L120" s="261" t="s">
        <v>274</v>
      </c>
      <c r="N120" s="384" t="s">
        <v>4962</v>
      </c>
      <c r="O120" s="228" t="s">
        <v>4939</v>
      </c>
      <c r="P120" s="354"/>
      <c r="Q120" s="82" t="s">
        <v>5274</v>
      </c>
    </row>
    <row r="121" spans="1:17" x14ac:dyDescent="0.25">
      <c r="A121" s="354">
        <v>116</v>
      </c>
      <c r="B121" s="361" t="s">
        <v>5258</v>
      </c>
      <c r="C121" s="361"/>
      <c r="D121" s="261" t="s">
        <v>52</v>
      </c>
      <c r="E121" s="354" t="s">
        <v>5118</v>
      </c>
      <c r="F121" s="261" t="s">
        <v>338</v>
      </c>
      <c r="G121" s="358" t="s">
        <v>5122</v>
      </c>
      <c r="H121" s="261" t="s">
        <v>4980</v>
      </c>
      <c r="I121" s="261" t="s">
        <v>3767</v>
      </c>
      <c r="J121" s="261" t="s">
        <v>3767</v>
      </c>
      <c r="K121" s="261" t="s">
        <v>274</v>
      </c>
      <c r="L121" s="261" t="s">
        <v>274</v>
      </c>
      <c r="N121" s="385"/>
      <c r="O121" s="388" t="s">
        <v>4940</v>
      </c>
      <c r="P121" s="389"/>
    </row>
    <row r="122" spans="1:17" x14ac:dyDescent="0.25">
      <c r="A122" s="354">
        <v>117</v>
      </c>
      <c r="B122" s="361" t="s">
        <v>5123</v>
      </c>
      <c r="C122" s="361"/>
      <c r="D122" s="261" t="s">
        <v>52</v>
      </c>
      <c r="E122" s="354" t="s">
        <v>5118</v>
      </c>
      <c r="F122" s="261" t="s">
        <v>338</v>
      </c>
      <c r="G122" s="358" t="s">
        <v>5124</v>
      </c>
      <c r="H122" s="261" t="s">
        <v>4980</v>
      </c>
      <c r="I122" s="261" t="s">
        <v>3767</v>
      </c>
      <c r="J122" s="261" t="s">
        <v>3767</v>
      </c>
      <c r="K122" s="261" t="s">
        <v>274</v>
      </c>
      <c r="L122" s="261" t="s">
        <v>274</v>
      </c>
      <c r="N122" s="384" t="s">
        <v>4963</v>
      </c>
      <c r="O122" s="228" t="s">
        <v>4487</v>
      </c>
      <c r="P122" s="258" t="s">
        <v>2353</v>
      </c>
    </row>
    <row r="123" spans="1:17" x14ac:dyDescent="0.25">
      <c r="A123" s="354">
        <v>118</v>
      </c>
      <c r="B123" s="361" t="s">
        <v>5259</v>
      </c>
      <c r="C123" s="361"/>
      <c r="D123" s="261" t="s">
        <v>52</v>
      </c>
      <c r="E123" s="354" t="s">
        <v>5118</v>
      </c>
      <c r="F123" s="261" t="s">
        <v>3846</v>
      </c>
      <c r="G123" s="382" t="s">
        <v>137</v>
      </c>
      <c r="H123" s="261" t="s">
        <v>4980</v>
      </c>
      <c r="I123" s="261" t="s">
        <v>3767</v>
      </c>
      <c r="J123" s="261" t="s">
        <v>3767</v>
      </c>
      <c r="K123" s="261" t="s">
        <v>274</v>
      </c>
      <c r="L123" s="261" t="s">
        <v>274</v>
      </c>
      <c r="N123" s="384" t="s">
        <v>4930</v>
      </c>
      <c r="O123" s="228" t="s">
        <v>4488</v>
      </c>
      <c r="P123" s="258" t="s">
        <v>2352</v>
      </c>
    </row>
    <row r="124" spans="1:17" x14ac:dyDescent="0.25">
      <c r="A124" s="354">
        <v>119</v>
      </c>
      <c r="B124" s="361" t="s">
        <v>5125</v>
      </c>
      <c r="C124" s="361"/>
      <c r="D124" s="261" t="s">
        <v>54</v>
      </c>
      <c r="E124" s="354" t="s">
        <v>5118</v>
      </c>
      <c r="F124" s="261" t="s">
        <v>3846</v>
      </c>
      <c r="G124" s="382" t="s">
        <v>5126</v>
      </c>
      <c r="H124" s="261" t="s">
        <v>4980</v>
      </c>
      <c r="I124" s="261" t="s">
        <v>3767</v>
      </c>
      <c r="J124" s="261" t="s">
        <v>3767</v>
      </c>
      <c r="K124" s="261" t="s">
        <v>274</v>
      </c>
      <c r="L124" s="261" t="s">
        <v>274</v>
      </c>
      <c r="N124" s="384" t="s">
        <v>4925</v>
      </c>
      <c r="O124" s="228" t="s">
        <v>4489</v>
      </c>
      <c r="P124" s="354"/>
    </row>
    <row r="125" spans="1:17" x14ac:dyDescent="0.25">
      <c r="A125" s="354">
        <v>120</v>
      </c>
      <c r="B125" s="361" t="s">
        <v>5127</v>
      </c>
      <c r="C125" s="361"/>
      <c r="D125" s="261" t="s">
        <v>54</v>
      </c>
      <c r="E125" s="354" t="s">
        <v>5118</v>
      </c>
      <c r="F125" s="261" t="s">
        <v>3846</v>
      </c>
      <c r="G125" s="382" t="s">
        <v>5128</v>
      </c>
      <c r="H125" s="261" t="s">
        <v>4983</v>
      </c>
      <c r="I125" s="261" t="s">
        <v>3767</v>
      </c>
      <c r="J125" s="261" t="s">
        <v>3767</v>
      </c>
      <c r="K125" s="261" t="s">
        <v>274</v>
      </c>
      <c r="L125" s="261" t="s">
        <v>274</v>
      </c>
      <c r="N125" s="384" t="s">
        <v>4926</v>
      </c>
      <c r="O125" s="228" t="s">
        <v>4942</v>
      </c>
      <c r="P125" s="354"/>
    </row>
    <row r="126" spans="1:17" x14ac:dyDescent="0.25">
      <c r="A126" s="354">
        <v>121</v>
      </c>
      <c r="B126" s="361" t="s">
        <v>5129</v>
      </c>
      <c r="C126" s="361"/>
      <c r="D126" s="261" t="s">
        <v>54</v>
      </c>
      <c r="E126" s="354" t="s">
        <v>5118</v>
      </c>
      <c r="F126" s="261" t="s">
        <v>3846</v>
      </c>
      <c r="G126" s="382" t="s">
        <v>137</v>
      </c>
      <c r="H126" s="261" t="s">
        <v>4983</v>
      </c>
      <c r="I126" s="261" t="s">
        <v>3767</v>
      </c>
      <c r="J126" s="261" t="s">
        <v>3767</v>
      </c>
      <c r="K126" s="261" t="s">
        <v>274</v>
      </c>
      <c r="L126" s="261" t="s">
        <v>274</v>
      </c>
      <c r="N126" s="384" t="s">
        <v>4964</v>
      </c>
      <c r="O126" s="228" t="s">
        <v>4943</v>
      </c>
      <c r="P126" s="354"/>
    </row>
    <row r="127" spans="1:17" x14ac:dyDescent="0.25">
      <c r="A127" s="354">
        <v>122</v>
      </c>
      <c r="B127" s="361" t="s">
        <v>5130</v>
      </c>
      <c r="C127" s="361"/>
      <c r="D127" s="261" t="s">
        <v>52</v>
      </c>
      <c r="E127" s="354" t="s">
        <v>5118</v>
      </c>
      <c r="F127" s="261" t="s">
        <v>338</v>
      </c>
      <c r="G127" s="358" t="s">
        <v>5133</v>
      </c>
      <c r="H127" s="261" t="s">
        <v>4980</v>
      </c>
      <c r="I127" s="261" t="s">
        <v>3767</v>
      </c>
      <c r="J127" s="261" t="s">
        <v>3767</v>
      </c>
      <c r="K127" s="261" t="s">
        <v>274</v>
      </c>
      <c r="L127" s="261" t="s">
        <v>274</v>
      </c>
      <c r="N127" s="384" t="s">
        <v>4929</v>
      </c>
      <c r="O127" s="228" t="s">
        <v>4944</v>
      </c>
      <c r="P127" s="258" t="s">
        <v>2210</v>
      </c>
    </row>
    <row r="128" spans="1:17" x14ac:dyDescent="0.25">
      <c r="A128" s="354">
        <v>123</v>
      </c>
      <c r="B128" s="361" t="s">
        <v>5131</v>
      </c>
      <c r="C128" s="361"/>
      <c r="D128" s="261" t="s">
        <v>52</v>
      </c>
      <c r="E128" s="354" t="s">
        <v>5118</v>
      </c>
      <c r="F128" s="261" t="s">
        <v>338</v>
      </c>
      <c r="G128" s="358" t="s">
        <v>5132</v>
      </c>
      <c r="H128" s="261" t="s">
        <v>4980</v>
      </c>
      <c r="I128" s="261" t="s">
        <v>3767</v>
      </c>
      <c r="J128" s="261" t="s">
        <v>3767</v>
      </c>
      <c r="K128" s="261" t="s">
        <v>274</v>
      </c>
      <c r="L128" s="261" t="s">
        <v>274</v>
      </c>
      <c r="N128" s="384" t="s">
        <v>4932</v>
      </c>
      <c r="O128" s="228" t="s">
        <v>4945</v>
      </c>
      <c r="P128" s="258" t="s">
        <v>2213</v>
      </c>
    </row>
    <row r="129" spans="1:16" x14ac:dyDescent="0.25">
      <c r="A129" s="354">
        <v>124</v>
      </c>
      <c r="B129" s="570" t="s">
        <v>5134</v>
      </c>
      <c r="C129" s="570"/>
      <c r="D129" s="568"/>
      <c r="E129" s="568"/>
      <c r="F129" s="568"/>
      <c r="G129" s="568"/>
      <c r="H129" s="568"/>
      <c r="I129" s="568"/>
      <c r="J129" s="568"/>
      <c r="K129" s="568"/>
      <c r="L129" s="568"/>
      <c r="N129" s="384" t="s">
        <v>4933</v>
      </c>
      <c r="O129" s="228" t="s">
        <v>4946</v>
      </c>
      <c r="P129" s="258" t="s">
        <v>4861</v>
      </c>
    </row>
    <row r="130" spans="1:16" x14ac:dyDescent="0.25">
      <c r="A130" s="354">
        <v>125</v>
      </c>
      <c r="B130" s="361" t="s">
        <v>5135</v>
      </c>
      <c r="C130" s="361"/>
      <c r="D130" s="261" t="s">
        <v>54</v>
      </c>
      <c r="E130" s="258" t="s">
        <v>2353</v>
      </c>
      <c r="F130" s="261" t="s">
        <v>338</v>
      </c>
      <c r="G130" s="382" t="s">
        <v>134</v>
      </c>
      <c r="H130" s="261" t="s">
        <v>4983</v>
      </c>
      <c r="I130" s="261" t="s">
        <v>3767</v>
      </c>
      <c r="J130" s="261" t="s">
        <v>3767</v>
      </c>
      <c r="K130" s="261" t="s">
        <v>274</v>
      </c>
      <c r="L130" s="261" t="s">
        <v>274</v>
      </c>
      <c r="M130" s="392" t="s">
        <v>5271</v>
      </c>
      <c r="N130" s="384" t="s">
        <v>4931</v>
      </c>
      <c r="O130" s="228" t="s">
        <v>4947</v>
      </c>
      <c r="P130" s="258" t="s">
        <v>2239</v>
      </c>
    </row>
    <row r="131" spans="1:16" x14ac:dyDescent="0.25">
      <c r="A131" s="354">
        <v>126</v>
      </c>
      <c r="B131" s="361" t="s">
        <v>5136</v>
      </c>
      <c r="C131" s="361"/>
      <c r="D131" s="261" t="s">
        <v>54</v>
      </c>
      <c r="E131" s="258" t="s">
        <v>2352</v>
      </c>
      <c r="F131" s="261" t="s">
        <v>338</v>
      </c>
      <c r="G131" s="382" t="s">
        <v>134</v>
      </c>
      <c r="H131" s="261" t="s">
        <v>4983</v>
      </c>
      <c r="I131" s="261" t="s">
        <v>3767</v>
      </c>
      <c r="J131" s="261" t="s">
        <v>3767</v>
      </c>
      <c r="K131" s="261" t="s">
        <v>274</v>
      </c>
      <c r="L131" s="261" t="s">
        <v>274</v>
      </c>
      <c r="M131" s="392" t="s">
        <v>5271</v>
      </c>
      <c r="N131" s="384" t="s">
        <v>4927</v>
      </c>
      <c r="O131" s="228" t="s">
        <v>4948</v>
      </c>
      <c r="P131" s="258" t="s">
        <v>3002</v>
      </c>
    </row>
    <row r="132" spans="1:16" x14ac:dyDescent="0.25">
      <c r="A132" s="354">
        <v>127</v>
      </c>
      <c r="B132" s="361" t="s">
        <v>5137</v>
      </c>
      <c r="C132" s="361"/>
      <c r="D132" s="261" t="s">
        <v>54</v>
      </c>
      <c r="E132" s="354" t="s">
        <v>59</v>
      </c>
      <c r="F132" s="261" t="s">
        <v>338</v>
      </c>
      <c r="G132" s="358" t="s">
        <v>5138</v>
      </c>
      <c r="H132" s="261" t="s">
        <v>4983</v>
      </c>
      <c r="I132" s="261" t="s">
        <v>3767</v>
      </c>
      <c r="J132" s="261" t="s">
        <v>3767</v>
      </c>
      <c r="K132" s="261" t="s">
        <v>274</v>
      </c>
      <c r="L132" s="261" t="s">
        <v>274</v>
      </c>
      <c r="N132" s="386"/>
      <c r="O132" s="390" t="s">
        <v>4949</v>
      </c>
      <c r="P132" s="391"/>
    </row>
    <row r="133" spans="1:16" x14ac:dyDescent="0.25">
      <c r="A133" s="354">
        <v>128</v>
      </c>
      <c r="B133" s="361" t="s">
        <v>5272</v>
      </c>
      <c r="C133" s="361"/>
      <c r="D133" s="261" t="s">
        <v>54</v>
      </c>
      <c r="E133" s="354" t="s">
        <v>59</v>
      </c>
      <c r="F133" s="261" t="s">
        <v>338</v>
      </c>
      <c r="G133" s="382" t="s">
        <v>141</v>
      </c>
      <c r="H133" s="261" t="s">
        <v>4980</v>
      </c>
      <c r="I133" s="261" t="s">
        <v>3767</v>
      </c>
      <c r="J133" s="261" t="s">
        <v>274</v>
      </c>
      <c r="K133" s="261" t="s">
        <v>274</v>
      </c>
      <c r="L133" s="261" t="s">
        <v>274</v>
      </c>
      <c r="M133" s="394" t="s">
        <v>639</v>
      </c>
      <c r="N133" s="384" t="s">
        <v>4965</v>
      </c>
      <c r="O133" s="228" t="s">
        <v>4950</v>
      </c>
      <c r="P133" s="258" t="s">
        <v>4959</v>
      </c>
    </row>
    <row r="134" spans="1:16" x14ac:dyDescent="0.25">
      <c r="A134" s="354">
        <v>129</v>
      </c>
      <c r="B134" s="568" t="s">
        <v>5139</v>
      </c>
      <c r="C134" s="568"/>
      <c r="D134" s="568"/>
      <c r="E134" s="568"/>
      <c r="F134" s="568"/>
      <c r="G134" s="568"/>
      <c r="H134" s="568"/>
      <c r="I134" s="568"/>
      <c r="J134" s="568"/>
      <c r="K134" s="568"/>
      <c r="L134" s="568"/>
      <c r="N134" s="384" t="s">
        <v>4966</v>
      </c>
      <c r="O134" s="228" t="s">
        <v>4951</v>
      </c>
      <c r="P134" s="258" t="s">
        <v>3054</v>
      </c>
    </row>
    <row r="135" spans="1:16" x14ac:dyDescent="0.25">
      <c r="A135" s="354">
        <v>130</v>
      </c>
      <c r="B135" s="361" t="s">
        <v>5141</v>
      </c>
      <c r="C135" s="361"/>
      <c r="D135" s="261" t="s">
        <v>54</v>
      </c>
      <c r="E135" s="354" t="s">
        <v>59</v>
      </c>
      <c r="F135" s="261" t="s">
        <v>338</v>
      </c>
      <c r="G135" s="360" t="s">
        <v>5140</v>
      </c>
      <c r="H135" s="261" t="s">
        <v>4980</v>
      </c>
      <c r="I135" s="261" t="s">
        <v>3767</v>
      </c>
      <c r="J135" s="261" t="s">
        <v>274</v>
      </c>
      <c r="K135" s="261" t="s">
        <v>274</v>
      </c>
      <c r="L135" s="261" t="s">
        <v>274</v>
      </c>
      <c r="N135" s="384" t="s">
        <v>4967</v>
      </c>
      <c r="O135" s="228" t="s">
        <v>4952</v>
      </c>
      <c r="P135" s="258" t="s">
        <v>260</v>
      </c>
    </row>
    <row r="136" spans="1:16" x14ac:dyDescent="0.25">
      <c r="A136" s="354">
        <v>131</v>
      </c>
      <c r="B136" s="361" t="s">
        <v>5142</v>
      </c>
      <c r="C136" s="361"/>
      <c r="D136" s="261" t="s">
        <v>52</v>
      </c>
      <c r="E136" s="354" t="s">
        <v>59</v>
      </c>
      <c r="F136" s="261" t="s">
        <v>338</v>
      </c>
      <c r="G136" s="358" t="s">
        <v>5112</v>
      </c>
      <c r="H136" s="261" t="s">
        <v>4980</v>
      </c>
      <c r="I136" s="261" t="s">
        <v>3767</v>
      </c>
      <c r="J136" s="261" t="s">
        <v>274</v>
      </c>
      <c r="K136" s="261" t="s">
        <v>274</v>
      </c>
      <c r="L136" s="261" t="s">
        <v>274</v>
      </c>
      <c r="N136" s="384" t="s">
        <v>4968</v>
      </c>
      <c r="O136" s="228" t="s">
        <v>4953</v>
      </c>
      <c r="P136" s="258" t="s">
        <v>926</v>
      </c>
    </row>
    <row r="137" spans="1:16" x14ac:dyDescent="0.25">
      <c r="A137" s="354">
        <v>132</v>
      </c>
      <c r="B137" s="361" t="s">
        <v>5143</v>
      </c>
      <c r="C137" s="361"/>
      <c r="D137" s="261" t="s">
        <v>52</v>
      </c>
      <c r="E137" s="354" t="s">
        <v>59</v>
      </c>
      <c r="F137" s="261" t="s">
        <v>338</v>
      </c>
      <c r="G137" s="358" t="s">
        <v>5112</v>
      </c>
      <c r="H137" s="261" t="s">
        <v>4980</v>
      </c>
      <c r="I137" s="261" t="s">
        <v>3767</v>
      </c>
      <c r="J137" s="261" t="s">
        <v>274</v>
      </c>
      <c r="K137" s="261" t="s">
        <v>274</v>
      </c>
      <c r="L137" s="261" t="s">
        <v>274</v>
      </c>
      <c r="N137" s="384" t="s">
        <v>4969</v>
      </c>
      <c r="O137" s="228" t="s">
        <v>4954</v>
      </c>
      <c r="P137" s="354"/>
    </row>
    <row r="138" spans="1:16" x14ac:dyDescent="0.25">
      <c r="A138" s="354">
        <v>133</v>
      </c>
      <c r="B138" s="361" t="s">
        <v>5144</v>
      </c>
      <c r="C138" s="361"/>
      <c r="D138" s="261" t="s">
        <v>52</v>
      </c>
      <c r="E138" s="354" t="s">
        <v>59</v>
      </c>
      <c r="F138" s="261" t="s">
        <v>338</v>
      </c>
      <c r="G138" s="358" t="s">
        <v>5145</v>
      </c>
      <c r="H138" s="261" t="s">
        <v>4980</v>
      </c>
      <c r="I138" s="261" t="s">
        <v>3767</v>
      </c>
      <c r="J138" s="261" t="s">
        <v>274</v>
      </c>
      <c r="K138" s="261" t="s">
        <v>274</v>
      </c>
      <c r="L138" s="261" t="s">
        <v>274</v>
      </c>
      <c r="N138" s="384" t="s">
        <v>4970</v>
      </c>
      <c r="O138" s="228" t="s">
        <v>4955</v>
      </c>
      <c r="P138" s="258" t="s">
        <v>4860</v>
      </c>
    </row>
    <row r="139" spans="1:16" x14ac:dyDescent="0.25">
      <c r="A139" s="354">
        <v>134</v>
      </c>
      <c r="B139" s="361" t="s">
        <v>5146</v>
      </c>
      <c r="C139" s="361"/>
      <c r="D139" s="261" t="s">
        <v>54</v>
      </c>
      <c r="E139" s="354" t="s">
        <v>59</v>
      </c>
      <c r="F139" s="261" t="s">
        <v>338</v>
      </c>
      <c r="G139" s="358" t="s">
        <v>5147</v>
      </c>
      <c r="H139" s="261" t="s">
        <v>4980</v>
      </c>
      <c r="I139" s="261" t="s">
        <v>3767</v>
      </c>
      <c r="J139" s="261" t="s">
        <v>274</v>
      </c>
      <c r="K139" s="261" t="s">
        <v>274</v>
      </c>
      <c r="L139" s="261" t="s">
        <v>274</v>
      </c>
      <c r="N139" s="384" t="s">
        <v>4973</v>
      </c>
      <c r="O139" s="228" t="s">
        <v>4956</v>
      </c>
      <c r="P139" s="354"/>
    </row>
    <row r="140" spans="1:16" x14ac:dyDescent="0.25">
      <c r="A140" s="354">
        <v>135</v>
      </c>
      <c r="B140" s="568" t="s">
        <v>5148</v>
      </c>
      <c r="C140" s="568"/>
      <c r="D140" s="568"/>
      <c r="E140" s="568"/>
      <c r="F140" s="568"/>
      <c r="G140" s="568"/>
      <c r="H140" s="568"/>
      <c r="I140" s="568"/>
      <c r="J140" s="568"/>
      <c r="K140" s="568"/>
      <c r="L140" s="568"/>
      <c r="N140" s="384" t="s">
        <v>4971</v>
      </c>
      <c r="O140" s="228" t="s">
        <v>1514</v>
      </c>
      <c r="P140" s="354"/>
    </row>
    <row r="141" spans="1:16" x14ac:dyDescent="0.25">
      <c r="A141" s="354">
        <v>136</v>
      </c>
      <c r="B141" s="361" t="s">
        <v>5149</v>
      </c>
      <c r="C141" s="361"/>
      <c r="D141" s="261" t="s">
        <v>54</v>
      </c>
      <c r="E141" s="258" t="s">
        <v>2353</v>
      </c>
      <c r="F141" s="261" t="s">
        <v>338</v>
      </c>
      <c r="G141" s="358" t="s">
        <v>5150</v>
      </c>
      <c r="H141" s="261" t="s">
        <v>4983</v>
      </c>
      <c r="I141" s="261" t="s">
        <v>3767</v>
      </c>
      <c r="J141" s="261" t="s">
        <v>3767</v>
      </c>
      <c r="K141" s="261" t="s">
        <v>274</v>
      </c>
      <c r="L141" s="261" t="s">
        <v>274</v>
      </c>
      <c r="N141" s="384" t="s">
        <v>4972</v>
      </c>
      <c r="O141" s="228" t="s">
        <v>4490</v>
      </c>
      <c r="P141" s="258" t="s">
        <v>642</v>
      </c>
    </row>
    <row r="142" spans="1:16" x14ac:dyDescent="0.25">
      <c r="A142" s="354">
        <v>137</v>
      </c>
      <c r="B142" s="361" t="s">
        <v>5151</v>
      </c>
      <c r="C142" s="361"/>
      <c r="D142" s="261" t="s">
        <v>54</v>
      </c>
      <c r="E142" s="258" t="s">
        <v>2352</v>
      </c>
      <c r="F142" s="261" t="s">
        <v>338</v>
      </c>
      <c r="G142" s="358" t="s">
        <v>5152</v>
      </c>
      <c r="H142" s="261" t="s">
        <v>4980</v>
      </c>
      <c r="I142" s="261" t="s">
        <v>3767</v>
      </c>
      <c r="J142" s="261" t="s">
        <v>3767</v>
      </c>
      <c r="K142" s="261" t="s">
        <v>274</v>
      </c>
      <c r="L142" s="261" t="s">
        <v>274</v>
      </c>
      <c r="N142" s="384" t="s">
        <v>4974</v>
      </c>
      <c r="O142" s="228" t="s">
        <v>4957</v>
      </c>
      <c r="P142" s="354"/>
    </row>
    <row r="143" spans="1:16" x14ac:dyDescent="0.25">
      <c r="A143" s="354">
        <v>138</v>
      </c>
      <c r="B143" s="361" t="s">
        <v>5153</v>
      </c>
      <c r="C143" s="361"/>
      <c r="D143" s="261" t="s">
        <v>54</v>
      </c>
      <c r="E143" s="258" t="s">
        <v>2239</v>
      </c>
      <c r="F143" s="261" t="s">
        <v>338</v>
      </c>
      <c r="G143" s="358" t="s">
        <v>5152</v>
      </c>
      <c r="H143" s="261" t="s">
        <v>4980</v>
      </c>
      <c r="I143" s="261" t="s">
        <v>3767</v>
      </c>
      <c r="J143" s="261" t="s">
        <v>274</v>
      </c>
      <c r="K143" s="261" t="s">
        <v>274</v>
      </c>
      <c r="L143" s="261" t="s">
        <v>274</v>
      </c>
    </row>
    <row r="144" spans="1:16" x14ac:dyDescent="0.25">
      <c r="A144" s="354">
        <v>139</v>
      </c>
      <c r="B144" s="361" t="s">
        <v>5154</v>
      </c>
      <c r="C144" s="361"/>
      <c r="D144" s="261" t="s">
        <v>52</v>
      </c>
      <c r="E144" s="258" t="s">
        <v>2860</v>
      </c>
      <c r="F144" s="261" t="s">
        <v>338</v>
      </c>
      <c r="G144" s="358" t="s">
        <v>5156</v>
      </c>
      <c r="H144" s="261" t="s">
        <v>4980</v>
      </c>
      <c r="I144" s="261" t="s">
        <v>3767</v>
      </c>
      <c r="J144" s="261" t="s">
        <v>3767</v>
      </c>
      <c r="K144" s="261" t="s">
        <v>274</v>
      </c>
      <c r="L144" s="261" t="s">
        <v>274</v>
      </c>
    </row>
    <row r="145" spans="1:13" x14ac:dyDescent="0.25">
      <c r="A145" s="354">
        <v>140</v>
      </c>
      <c r="B145" s="361" t="s">
        <v>5155</v>
      </c>
      <c r="C145" s="361"/>
      <c r="D145" s="261" t="s">
        <v>52</v>
      </c>
      <c r="E145" s="258" t="s">
        <v>2491</v>
      </c>
      <c r="F145" s="261" t="s">
        <v>338</v>
      </c>
      <c r="G145" s="358" t="s">
        <v>5019</v>
      </c>
      <c r="H145" s="261" t="s">
        <v>4980</v>
      </c>
      <c r="I145" s="261" t="s">
        <v>3767</v>
      </c>
      <c r="J145" s="261" t="s">
        <v>274</v>
      </c>
      <c r="K145" s="261" t="s">
        <v>274</v>
      </c>
      <c r="L145" s="261" t="s">
        <v>274</v>
      </c>
    </row>
    <row r="146" spans="1:13" x14ac:dyDescent="0.25">
      <c r="A146" s="354">
        <v>141</v>
      </c>
      <c r="B146" s="361" t="s">
        <v>5157</v>
      </c>
      <c r="C146" s="361"/>
      <c r="D146" s="261" t="s">
        <v>54</v>
      </c>
      <c r="E146" s="258" t="s">
        <v>3002</v>
      </c>
      <c r="F146" s="261" t="s">
        <v>338</v>
      </c>
      <c r="G146" s="358" t="s">
        <v>5158</v>
      </c>
      <c r="H146" s="261" t="s">
        <v>4983</v>
      </c>
      <c r="I146" s="261" t="s">
        <v>3767</v>
      </c>
      <c r="J146" s="261" t="s">
        <v>3767</v>
      </c>
      <c r="K146" s="261" t="s">
        <v>274</v>
      </c>
      <c r="L146" s="261" t="s">
        <v>274</v>
      </c>
    </row>
    <row r="147" spans="1:13" x14ac:dyDescent="0.25">
      <c r="A147" s="354">
        <v>142</v>
      </c>
      <c r="B147" s="361" t="s">
        <v>5159</v>
      </c>
      <c r="C147" s="361"/>
      <c r="D147" s="261" t="s">
        <v>52</v>
      </c>
      <c r="E147" s="258" t="s">
        <v>2213</v>
      </c>
      <c r="F147" s="261" t="s">
        <v>338</v>
      </c>
      <c r="G147" s="358" t="s">
        <v>5156</v>
      </c>
      <c r="H147" s="261" t="s">
        <v>4980</v>
      </c>
      <c r="I147" s="261" t="s">
        <v>3767</v>
      </c>
      <c r="J147" s="261" t="s">
        <v>274</v>
      </c>
      <c r="K147" s="261" t="s">
        <v>274</v>
      </c>
      <c r="L147" s="261" t="s">
        <v>274</v>
      </c>
    </row>
    <row r="148" spans="1:13" x14ac:dyDescent="0.25">
      <c r="A148" s="354">
        <v>143</v>
      </c>
      <c r="B148" s="361" t="s">
        <v>5160</v>
      </c>
      <c r="C148" s="361"/>
      <c r="D148" s="261" t="s">
        <v>54</v>
      </c>
      <c r="E148" s="258" t="s">
        <v>2211</v>
      </c>
      <c r="F148" s="261" t="s">
        <v>338</v>
      </c>
      <c r="G148" s="358" t="s">
        <v>5161</v>
      </c>
      <c r="H148" s="261" t="s">
        <v>4980</v>
      </c>
      <c r="I148" s="261" t="s">
        <v>3767</v>
      </c>
      <c r="J148" s="261" t="s">
        <v>274</v>
      </c>
      <c r="K148" s="261" t="s">
        <v>274</v>
      </c>
      <c r="L148" s="261" t="s">
        <v>274</v>
      </c>
    </row>
    <row r="149" spans="1:13" x14ac:dyDescent="0.25">
      <c r="A149" s="354">
        <v>144</v>
      </c>
      <c r="B149" s="361" t="s">
        <v>5162</v>
      </c>
      <c r="C149" s="361"/>
      <c r="D149" s="261" t="s">
        <v>54</v>
      </c>
      <c r="E149" s="258" t="s">
        <v>2210</v>
      </c>
      <c r="F149" s="261" t="s">
        <v>338</v>
      </c>
      <c r="G149" s="358" t="s">
        <v>5161</v>
      </c>
      <c r="H149" s="261" t="s">
        <v>4980</v>
      </c>
      <c r="I149" s="261" t="s">
        <v>3767</v>
      </c>
      <c r="J149" s="261" t="s">
        <v>274</v>
      </c>
      <c r="K149" s="261" t="s">
        <v>274</v>
      </c>
      <c r="L149" s="261" t="s">
        <v>274</v>
      </c>
    </row>
    <row r="150" spans="1:13" x14ac:dyDescent="0.25">
      <c r="A150" s="354">
        <v>145</v>
      </c>
      <c r="B150" s="361" t="s">
        <v>5164</v>
      </c>
      <c r="C150" s="361"/>
      <c r="D150" s="261" t="s">
        <v>54</v>
      </c>
      <c r="E150" s="258" t="s">
        <v>4959</v>
      </c>
      <c r="F150" s="261" t="s">
        <v>338</v>
      </c>
      <c r="G150" s="358" t="s">
        <v>5163</v>
      </c>
      <c r="H150" s="261" t="s">
        <v>4980</v>
      </c>
      <c r="I150" s="261" t="s">
        <v>3767</v>
      </c>
      <c r="J150" s="261" t="s">
        <v>3767</v>
      </c>
      <c r="K150" s="261" t="s">
        <v>274</v>
      </c>
      <c r="L150" s="261" t="s">
        <v>274</v>
      </c>
    </row>
    <row r="151" spans="1:13" x14ac:dyDescent="0.25">
      <c r="A151" s="354">
        <v>146</v>
      </c>
      <c r="B151" s="361" t="s">
        <v>5165</v>
      </c>
      <c r="C151" s="361"/>
      <c r="D151" s="261" t="s">
        <v>54</v>
      </c>
      <c r="E151" s="258" t="s">
        <v>3054</v>
      </c>
      <c r="F151" s="261" t="s">
        <v>338</v>
      </c>
      <c r="G151" s="358" t="s">
        <v>5161</v>
      </c>
      <c r="H151" s="261" t="s">
        <v>4980</v>
      </c>
      <c r="I151" s="261" t="s">
        <v>3767</v>
      </c>
      <c r="J151" s="261" t="s">
        <v>274</v>
      </c>
      <c r="K151" s="261" t="s">
        <v>274</v>
      </c>
      <c r="L151" s="261" t="s">
        <v>274</v>
      </c>
    </row>
    <row r="152" spans="1:13" x14ac:dyDescent="0.25">
      <c r="A152" s="354">
        <v>147</v>
      </c>
      <c r="B152" s="568" t="s">
        <v>5166</v>
      </c>
      <c r="C152" s="568"/>
      <c r="D152" s="568"/>
      <c r="E152" s="568"/>
      <c r="F152" s="568"/>
      <c r="G152" s="568"/>
      <c r="H152" s="568"/>
      <c r="I152" s="568"/>
      <c r="J152" s="568"/>
      <c r="K152" s="568"/>
      <c r="L152" s="568"/>
    </row>
    <row r="153" spans="1:13" x14ac:dyDescent="0.25">
      <c r="A153" s="354">
        <v>148</v>
      </c>
      <c r="B153" s="361" t="s">
        <v>5167</v>
      </c>
      <c r="C153" s="361"/>
      <c r="D153" s="261" t="s">
        <v>52</v>
      </c>
      <c r="E153" s="369" t="s">
        <v>2353</v>
      </c>
      <c r="F153" s="261" t="s">
        <v>338</v>
      </c>
      <c r="G153" s="358" t="s">
        <v>526</v>
      </c>
      <c r="H153" s="261" t="s">
        <v>4980</v>
      </c>
      <c r="I153" s="261" t="s">
        <v>3767</v>
      </c>
      <c r="J153" s="261" t="s">
        <v>3767</v>
      </c>
      <c r="K153" s="261" t="s">
        <v>274</v>
      </c>
      <c r="L153" s="261" t="s">
        <v>274</v>
      </c>
    </row>
    <row r="154" spans="1:13" x14ac:dyDescent="0.25">
      <c r="A154" s="354">
        <v>149</v>
      </c>
      <c r="B154" s="361" t="s">
        <v>5168</v>
      </c>
      <c r="C154" s="361"/>
      <c r="D154" s="261" t="s">
        <v>52</v>
      </c>
      <c r="E154" s="369" t="s">
        <v>2352</v>
      </c>
      <c r="F154" s="261" t="s">
        <v>338</v>
      </c>
      <c r="G154" s="358" t="s">
        <v>2525</v>
      </c>
      <c r="H154" s="261" t="s">
        <v>4980</v>
      </c>
      <c r="I154" s="261" t="s">
        <v>3767</v>
      </c>
      <c r="J154" s="261" t="s">
        <v>3767</v>
      </c>
      <c r="K154" s="261" t="s">
        <v>274</v>
      </c>
      <c r="L154" s="261" t="s">
        <v>274</v>
      </c>
    </row>
    <row r="155" spans="1:13" x14ac:dyDescent="0.25">
      <c r="A155" s="354">
        <v>150</v>
      </c>
      <c r="B155" s="361" t="s">
        <v>5169</v>
      </c>
      <c r="C155" s="361"/>
      <c r="D155" s="261" t="s">
        <v>52</v>
      </c>
      <c r="E155" s="369" t="s">
        <v>2239</v>
      </c>
      <c r="F155" s="261" t="s">
        <v>338</v>
      </c>
      <c r="G155" s="360" t="s">
        <v>5170</v>
      </c>
      <c r="H155" s="261" t="s">
        <v>4980</v>
      </c>
      <c r="I155" s="261" t="s">
        <v>3767</v>
      </c>
      <c r="J155" s="261" t="s">
        <v>3767</v>
      </c>
      <c r="K155" s="261" t="s">
        <v>274</v>
      </c>
      <c r="L155" s="261" t="s">
        <v>274</v>
      </c>
    </row>
    <row r="156" spans="1:13" x14ac:dyDescent="0.25">
      <c r="A156" s="354">
        <v>151</v>
      </c>
      <c r="B156" s="361" t="s">
        <v>5171</v>
      </c>
      <c r="C156" s="361"/>
      <c r="D156" s="261" t="s">
        <v>52</v>
      </c>
      <c r="E156" s="369" t="s">
        <v>2860</v>
      </c>
      <c r="F156" s="261" t="s">
        <v>338</v>
      </c>
      <c r="G156" s="358" t="s">
        <v>5172</v>
      </c>
      <c r="H156" s="261" t="s">
        <v>4980</v>
      </c>
      <c r="I156" s="261" t="s">
        <v>3767</v>
      </c>
      <c r="J156" s="261" t="s">
        <v>274</v>
      </c>
      <c r="K156" s="261" t="s">
        <v>274</v>
      </c>
      <c r="L156" s="261" t="s">
        <v>274</v>
      </c>
    </row>
    <row r="157" spans="1:13" x14ac:dyDescent="0.25">
      <c r="A157" s="354">
        <v>152</v>
      </c>
      <c r="B157" s="361" t="s">
        <v>5173</v>
      </c>
      <c r="C157" s="361"/>
      <c r="D157" s="261" t="s">
        <v>52</v>
      </c>
      <c r="E157" s="369" t="s">
        <v>2491</v>
      </c>
      <c r="F157" s="261" t="s">
        <v>338</v>
      </c>
      <c r="G157" s="358" t="s">
        <v>2525</v>
      </c>
      <c r="H157" s="261" t="s">
        <v>4980</v>
      </c>
      <c r="I157" s="261" t="s">
        <v>3767</v>
      </c>
      <c r="J157" s="261" t="s">
        <v>274</v>
      </c>
      <c r="K157" s="261" t="s">
        <v>274</v>
      </c>
      <c r="L157" s="261" t="s">
        <v>274</v>
      </c>
    </row>
    <row r="158" spans="1:13" x14ac:dyDescent="0.25">
      <c r="A158" s="354">
        <v>153</v>
      </c>
      <c r="B158" s="361" t="s">
        <v>5177</v>
      </c>
      <c r="C158" s="361"/>
      <c r="D158" s="261" t="s">
        <v>52</v>
      </c>
      <c r="E158" s="369" t="s">
        <v>3002</v>
      </c>
      <c r="F158" s="261" t="s">
        <v>338</v>
      </c>
      <c r="G158" s="360" t="s">
        <v>5174</v>
      </c>
      <c r="H158" s="261" t="s">
        <v>5175</v>
      </c>
      <c r="I158" s="261" t="s">
        <v>3767</v>
      </c>
      <c r="J158" s="261" t="s">
        <v>274</v>
      </c>
      <c r="K158" s="261" t="s">
        <v>274</v>
      </c>
      <c r="L158" s="261" t="s">
        <v>274</v>
      </c>
    </row>
    <row r="159" spans="1:13" x14ac:dyDescent="0.25">
      <c r="A159" s="354">
        <v>154</v>
      </c>
      <c r="B159" s="568" t="s">
        <v>5176</v>
      </c>
      <c r="C159" s="568"/>
      <c r="D159" s="568"/>
      <c r="E159" s="568"/>
      <c r="F159" s="568"/>
      <c r="G159" s="568"/>
      <c r="H159" s="568"/>
      <c r="I159" s="568"/>
      <c r="J159" s="568"/>
      <c r="K159" s="568"/>
      <c r="L159" s="568"/>
      <c r="M159" s="203"/>
    </row>
    <row r="160" spans="1:13" x14ac:dyDescent="0.25">
      <c r="A160" s="354">
        <v>155</v>
      </c>
      <c r="B160" s="361" t="s">
        <v>5178</v>
      </c>
      <c r="C160" s="361"/>
      <c r="D160" s="261" t="s">
        <v>52</v>
      </c>
      <c r="E160" s="369" t="s">
        <v>2353</v>
      </c>
      <c r="F160" s="261" t="s">
        <v>338</v>
      </c>
      <c r="G160" s="358" t="s">
        <v>5076</v>
      </c>
      <c r="H160" s="261" t="s">
        <v>4980</v>
      </c>
      <c r="I160" s="261" t="s">
        <v>3767</v>
      </c>
      <c r="J160" s="261" t="s">
        <v>274</v>
      </c>
      <c r="K160" s="261" t="s">
        <v>274</v>
      </c>
      <c r="L160" s="261" t="s">
        <v>274</v>
      </c>
    </row>
    <row r="161" spans="1:12" x14ac:dyDescent="0.25">
      <c r="A161" s="354">
        <v>156</v>
      </c>
      <c r="B161" s="361" t="s">
        <v>5179</v>
      </c>
      <c r="C161" s="361"/>
      <c r="D161" s="261" t="s">
        <v>52</v>
      </c>
      <c r="E161" s="369" t="s">
        <v>2352</v>
      </c>
      <c r="F161" s="261" t="s">
        <v>338</v>
      </c>
      <c r="G161" s="358" t="s">
        <v>5076</v>
      </c>
      <c r="H161" s="261" t="s">
        <v>4980</v>
      </c>
      <c r="I161" s="261" t="s">
        <v>3767</v>
      </c>
      <c r="J161" s="261" t="s">
        <v>274</v>
      </c>
      <c r="K161" s="261" t="s">
        <v>274</v>
      </c>
      <c r="L161" s="261" t="s">
        <v>274</v>
      </c>
    </row>
    <row r="162" spans="1:12" x14ac:dyDescent="0.25">
      <c r="A162" s="354">
        <v>157</v>
      </c>
      <c r="B162" s="361" t="s">
        <v>5180</v>
      </c>
      <c r="C162" s="361"/>
      <c r="D162" s="261" t="s">
        <v>52</v>
      </c>
      <c r="E162" s="369" t="s">
        <v>2239</v>
      </c>
      <c r="F162" s="261" t="s">
        <v>338</v>
      </c>
      <c r="G162" s="358" t="s">
        <v>5076</v>
      </c>
      <c r="H162" s="261" t="s">
        <v>4980</v>
      </c>
      <c r="I162" s="261" t="s">
        <v>3767</v>
      </c>
      <c r="J162" s="261" t="s">
        <v>274</v>
      </c>
      <c r="K162" s="261" t="s">
        <v>274</v>
      </c>
      <c r="L162" s="261" t="s">
        <v>274</v>
      </c>
    </row>
    <row r="163" spans="1:12" x14ac:dyDescent="0.25">
      <c r="A163" s="354">
        <v>158</v>
      </c>
      <c r="B163" s="361" t="s">
        <v>5181</v>
      </c>
      <c r="C163" s="361"/>
      <c r="D163" s="261" t="s">
        <v>54</v>
      </c>
      <c r="E163" s="369" t="s">
        <v>2860</v>
      </c>
      <c r="F163" s="261" t="s">
        <v>338</v>
      </c>
      <c r="G163" s="358" t="s">
        <v>5076</v>
      </c>
      <c r="H163" s="261" t="s">
        <v>4980</v>
      </c>
      <c r="I163" s="261" t="s">
        <v>3767</v>
      </c>
      <c r="J163" s="261" t="s">
        <v>274</v>
      </c>
      <c r="K163" s="261" t="s">
        <v>274</v>
      </c>
      <c r="L163" s="261" t="s">
        <v>274</v>
      </c>
    </row>
    <row r="164" spans="1:12" x14ac:dyDescent="0.25">
      <c r="A164" s="354">
        <v>159</v>
      </c>
      <c r="B164" s="361" t="s">
        <v>5182</v>
      </c>
      <c r="C164" s="361"/>
      <c r="D164" s="261" t="s">
        <v>54</v>
      </c>
      <c r="E164" s="369" t="s">
        <v>2491</v>
      </c>
      <c r="F164" s="261" t="s">
        <v>338</v>
      </c>
      <c r="G164" s="358" t="s">
        <v>5076</v>
      </c>
      <c r="H164" s="261" t="s">
        <v>4980</v>
      </c>
      <c r="I164" s="261" t="s">
        <v>3767</v>
      </c>
      <c r="J164" s="261" t="s">
        <v>274</v>
      </c>
      <c r="K164" s="261" t="s">
        <v>274</v>
      </c>
      <c r="L164" s="261" t="s">
        <v>274</v>
      </c>
    </row>
    <row r="165" spans="1:12" x14ac:dyDescent="0.25">
      <c r="A165" s="354">
        <v>160</v>
      </c>
      <c r="B165" s="361" t="s">
        <v>5183</v>
      </c>
      <c r="C165" s="361"/>
      <c r="D165" s="261" t="s">
        <v>54</v>
      </c>
      <c r="E165" s="369" t="s">
        <v>3002</v>
      </c>
      <c r="F165" s="261" t="s">
        <v>338</v>
      </c>
      <c r="G165" s="358" t="s">
        <v>5076</v>
      </c>
      <c r="H165" s="261" t="s">
        <v>4980</v>
      </c>
      <c r="I165" s="261" t="s">
        <v>3767</v>
      </c>
      <c r="J165" s="261" t="s">
        <v>274</v>
      </c>
      <c r="K165" s="261" t="s">
        <v>274</v>
      </c>
      <c r="L165" s="261" t="s">
        <v>274</v>
      </c>
    </row>
    <row r="166" spans="1:12" x14ac:dyDescent="0.25">
      <c r="A166" s="354">
        <v>161</v>
      </c>
      <c r="B166" s="361" t="s">
        <v>5184</v>
      </c>
      <c r="C166" s="361"/>
      <c r="D166" s="261" t="s">
        <v>52</v>
      </c>
      <c r="E166" s="369" t="s">
        <v>2213</v>
      </c>
      <c r="F166" s="261" t="s">
        <v>338</v>
      </c>
      <c r="G166" s="358" t="s">
        <v>5076</v>
      </c>
      <c r="H166" s="261" t="s">
        <v>4980</v>
      </c>
      <c r="I166" s="261" t="s">
        <v>3767</v>
      </c>
      <c r="J166" s="261" t="s">
        <v>274</v>
      </c>
      <c r="K166" s="261" t="s">
        <v>274</v>
      </c>
      <c r="L166" s="261" t="s">
        <v>274</v>
      </c>
    </row>
    <row r="167" spans="1:12" x14ac:dyDescent="0.25">
      <c r="A167" s="354">
        <v>162</v>
      </c>
      <c r="B167" s="361" t="s">
        <v>5185</v>
      </c>
      <c r="C167" s="361"/>
      <c r="D167" s="261" t="s">
        <v>52</v>
      </c>
      <c r="E167" s="369" t="s">
        <v>2211</v>
      </c>
      <c r="F167" s="261" t="s">
        <v>338</v>
      </c>
      <c r="G167" s="358" t="s">
        <v>5076</v>
      </c>
      <c r="H167" s="261" t="s">
        <v>4980</v>
      </c>
      <c r="I167" s="261" t="s">
        <v>3767</v>
      </c>
      <c r="J167" s="261" t="s">
        <v>274</v>
      </c>
      <c r="K167" s="261" t="s">
        <v>274</v>
      </c>
      <c r="L167" s="261" t="s">
        <v>274</v>
      </c>
    </row>
    <row r="168" spans="1:12" x14ac:dyDescent="0.25">
      <c r="A168" s="354">
        <v>163</v>
      </c>
      <c r="B168" s="361" t="s">
        <v>5186</v>
      </c>
      <c r="C168" s="361"/>
      <c r="D168" s="261" t="s">
        <v>54</v>
      </c>
      <c r="E168" s="369" t="s">
        <v>2210</v>
      </c>
      <c r="F168" s="261" t="s">
        <v>338</v>
      </c>
      <c r="G168" s="358" t="s">
        <v>5187</v>
      </c>
      <c r="H168" s="261" t="s">
        <v>4983</v>
      </c>
      <c r="I168" s="261" t="s">
        <v>3767</v>
      </c>
      <c r="J168" s="261" t="s">
        <v>3767</v>
      </c>
      <c r="K168" s="261" t="s">
        <v>274</v>
      </c>
      <c r="L168" s="261" t="s">
        <v>274</v>
      </c>
    </row>
    <row r="169" spans="1:12" x14ac:dyDescent="0.25">
      <c r="A169" s="354">
        <v>164</v>
      </c>
      <c r="B169" s="361" t="s">
        <v>5188</v>
      </c>
      <c r="C169" s="361"/>
      <c r="D169" s="261" t="s">
        <v>54</v>
      </c>
      <c r="E169" s="369" t="s">
        <v>4859</v>
      </c>
      <c r="F169" s="261" t="s">
        <v>338</v>
      </c>
      <c r="G169" s="360" t="s">
        <v>5189</v>
      </c>
      <c r="H169" s="261" t="s">
        <v>4980</v>
      </c>
      <c r="I169" s="261" t="s">
        <v>3767</v>
      </c>
      <c r="J169" s="261" t="s">
        <v>274</v>
      </c>
      <c r="K169" s="261" t="s">
        <v>274</v>
      </c>
      <c r="L169" s="261" t="s">
        <v>274</v>
      </c>
    </row>
    <row r="170" spans="1:12" x14ac:dyDescent="0.25">
      <c r="A170" s="354">
        <v>165</v>
      </c>
      <c r="B170" s="361" t="s">
        <v>5190</v>
      </c>
      <c r="C170" s="361"/>
      <c r="D170" s="261" t="s">
        <v>54</v>
      </c>
      <c r="E170" s="261" t="s">
        <v>5191</v>
      </c>
      <c r="F170" s="261" t="s">
        <v>338</v>
      </c>
      <c r="G170" s="371" t="s">
        <v>5076</v>
      </c>
      <c r="H170" s="261" t="s">
        <v>4980</v>
      </c>
      <c r="I170" s="261" t="s">
        <v>3767</v>
      </c>
      <c r="J170" s="261" t="s">
        <v>274</v>
      </c>
      <c r="K170" s="261" t="s">
        <v>274</v>
      </c>
      <c r="L170" s="261" t="s">
        <v>274</v>
      </c>
    </row>
    <row r="171" spans="1:12" x14ac:dyDescent="0.25">
      <c r="A171" s="354">
        <v>166</v>
      </c>
      <c r="B171" s="361" t="s">
        <v>5192</v>
      </c>
      <c r="C171" s="361"/>
      <c r="D171" s="261" t="s">
        <v>52</v>
      </c>
      <c r="E171" s="369" t="s">
        <v>4861</v>
      </c>
      <c r="F171" s="261" t="s">
        <v>338</v>
      </c>
      <c r="G171" s="371" t="s">
        <v>5076</v>
      </c>
      <c r="H171" s="261" t="s">
        <v>4980</v>
      </c>
      <c r="I171" s="261" t="s">
        <v>3767</v>
      </c>
      <c r="J171" s="261" t="s">
        <v>274</v>
      </c>
      <c r="K171" s="261" t="s">
        <v>274</v>
      </c>
      <c r="L171" s="261" t="s">
        <v>274</v>
      </c>
    </row>
    <row r="172" spans="1:12" x14ac:dyDescent="0.25">
      <c r="A172" s="354">
        <v>167</v>
      </c>
      <c r="B172" s="361" t="s">
        <v>5193</v>
      </c>
      <c r="C172" s="361"/>
      <c r="D172" s="261" t="s">
        <v>52</v>
      </c>
      <c r="E172" s="369" t="s">
        <v>5194</v>
      </c>
      <c r="F172" s="261" t="s">
        <v>338</v>
      </c>
      <c r="G172" s="371" t="s">
        <v>5076</v>
      </c>
      <c r="H172" s="261" t="s">
        <v>4980</v>
      </c>
      <c r="I172" s="261" t="s">
        <v>3767</v>
      </c>
      <c r="J172" s="261" t="s">
        <v>274</v>
      </c>
      <c r="K172" s="261" t="s">
        <v>274</v>
      </c>
      <c r="L172" s="261" t="s">
        <v>274</v>
      </c>
    </row>
    <row r="173" spans="1:12" x14ac:dyDescent="0.25">
      <c r="A173" s="354">
        <v>168</v>
      </c>
      <c r="B173" s="361" t="s">
        <v>5195</v>
      </c>
      <c r="C173" s="361"/>
      <c r="D173" s="261" t="s">
        <v>54</v>
      </c>
      <c r="E173" s="258" t="s">
        <v>4862</v>
      </c>
      <c r="F173" s="261" t="s">
        <v>338</v>
      </c>
      <c r="G173" s="371" t="s">
        <v>5196</v>
      </c>
      <c r="H173" s="261" t="s">
        <v>4980</v>
      </c>
      <c r="I173" s="261" t="s">
        <v>3767</v>
      </c>
      <c r="J173" s="261" t="s">
        <v>274</v>
      </c>
      <c r="K173" s="261" t="s">
        <v>274</v>
      </c>
      <c r="L173" s="261" t="s">
        <v>274</v>
      </c>
    </row>
    <row r="174" spans="1:12" x14ac:dyDescent="0.25">
      <c r="A174" s="354">
        <v>169</v>
      </c>
      <c r="B174" s="568" t="s">
        <v>5197</v>
      </c>
      <c r="C174" s="568"/>
      <c r="D174" s="568"/>
      <c r="E174" s="568"/>
      <c r="F174" s="568"/>
      <c r="G174" s="568"/>
      <c r="H174" s="568"/>
      <c r="I174" s="568"/>
      <c r="J174" s="568"/>
      <c r="K174" s="568"/>
      <c r="L174" s="568"/>
    </row>
    <row r="175" spans="1:12" x14ac:dyDescent="0.25">
      <c r="A175" s="354">
        <v>170</v>
      </c>
      <c r="B175" s="361" t="s">
        <v>5198</v>
      </c>
      <c r="C175" s="361"/>
      <c r="D175" s="261" t="s">
        <v>54</v>
      </c>
      <c r="E175" s="369" t="s">
        <v>2353</v>
      </c>
      <c r="F175" s="261" t="s">
        <v>338</v>
      </c>
      <c r="G175" s="371" t="s">
        <v>5076</v>
      </c>
      <c r="H175" s="261" t="s">
        <v>4980</v>
      </c>
      <c r="I175" s="261" t="s">
        <v>3767</v>
      </c>
      <c r="J175" s="261" t="s">
        <v>274</v>
      </c>
      <c r="K175" s="261" t="s">
        <v>274</v>
      </c>
      <c r="L175" s="261" t="s">
        <v>274</v>
      </c>
    </row>
    <row r="176" spans="1:12" x14ac:dyDescent="0.25">
      <c r="A176" s="354">
        <v>171</v>
      </c>
      <c r="B176" s="361" t="s">
        <v>5199</v>
      </c>
      <c r="C176" s="361"/>
      <c r="D176" s="261" t="s">
        <v>54</v>
      </c>
      <c r="E176" s="261" t="s">
        <v>5200</v>
      </c>
      <c r="F176" s="356"/>
      <c r="G176" s="358"/>
      <c r="H176" s="356"/>
      <c r="I176" s="356"/>
      <c r="J176" s="356"/>
      <c r="K176" s="356"/>
      <c r="L176" s="356"/>
    </row>
    <row r="177" spans="1:12" x14ac:dyDescent="0.25">
      <c r="A177" s="354">
        <v>172</v>
      </c>
      <c r="B177" s="570" t="s">
        <v>5201</v>
      </c>
      <c r="C177" s="570"/>
      <c r="D177" s="568"/>
      <c r="E177" s="568"/>
      <c r="F177" s="568"/>
      <c r="G177" s="568"/>
      <c r="H177" s="568"/>
      <c r="I177" s="568"/>
      <c r="J177" s="568"/>
      <c r="K177" s="568"/>
      <c r="L177" s="568"/>
    </row>
    <row r="178" spans="1:12" x14ac:dyDescent="0.25">
      <c r="A178" s="354">
        <v>173</v>
      </c>
      <c r="B178" s="361" t="s">
        <v>5202</v>
      </c>
      <c r="C178" s="361"/>
      <c r="D178" s="261" t="s">
        <v>52</v>
      </c>
      <c r="E178" s="354" t="s">
        <v>59</v>
      </c>
      <c r="F178" s="356" t="s">
        <v>338</v>
      </c>
      <c r="G178" s="360" t="s">
        <v>5203</v>
      </c>
      <c r="H178" s="356" t="s">
        <v>4980</v>
      </c>
      <c r="I178" s="356" t="s">
        <v>3767</v>
      </c>
      <c r="J178" s="356" t="s">
        <v>274</v>
      </c>
      <c r="K178" s="356" t="s">
        <v>274</v>
      </c>
      <c r="L178" s="356" t="s">
        <v>274</v>
      </c>
    </row>
    <row r="179" spans="1:12" x14ac:dyDescent="0.25">
      <c r="A179" s="354">
        <v>174</v>
      </c>
      <c r="B179" s="361" t="s">
        <v>5204</v>
      </c>
      <c r="C179" s="361"/>
      <c r="D179" s="261" t="s">
        <v>54</v>
      </c>
      <c r="E179" s="354" t="s">
        <v>59</v>
      </c>
      <c r="F179" s="356" t="s">
        <v>338</v>
      </c>
      <c r="G179" s="358" t="s">
        <v>5172</v>
      </c>
      <c r="H179" s="356" t="s">
        <v>4980</v>
      </c>
      <c r="I179" s="356" t="s">
        <v>3767</v>
      </c>
      <c r="J179" s="356" t="s">
        <v>274</v>
      </c>
      <c r="K179" s="356" t="s">
        <v>274</v>
      </c>
      <c r="L179" s="356" t="s">
        <v>274</v>
      </c>
    </row>
    <row r="180" spans="1:12" x14ac:dyDescent="0.25">
      <c r="A180" s="354">
        <v>175</v>
      </c>
      <c r="B180" s="361" t="s">
        <v>5205</v>
      </c>
      <c r="C180" s="361"/>
      <c r="D180" s="261" t="s">
        <v>5206</v>
      </c>
      <c r="E180" s="354" t="s">
        <v>733</v>
      </c>
      <c r="F180" s="356" t="s">
        <v>338</v>
      </c>
      <c r="G180" s="358" t="s">
        <v>526</v>
      </c>
      <c r="H180" s="356" t="s">
        <v>4980</v>
      </c>
      <c r="I180" s="356" t="s">
        <v>4981</v>
      </c>
      <c r="J180" s="356" t="s">
        <v>3767</v>
      </c>
      <c r="K180" s="356" t="s">
        <v>5207</v>
      </c>
      <c r="L180" s="356" t="s">
        <v>5207</v>
      </c>
    </row>
    <row r="181" spans="1:12" x14ac:dyDescent="0.25">
      <c r="A181" s="354">
        <v>176</v>
      </c>
      <c r="B181" s="568" t="s">
        <v>5209</v>
      </c>
      <c r="C181" s="568"/>
      <c r="D181" s="568"/>
      <c r="E181" s="568"/>
      <c r="F181" s="568"/>
      <c r="G181" s="568"/>
      <c r="H181" s="568"/>
      <c r="I181" s="568"/>
      <c r="J181" s="568"/>
      <c r="K181" s="568"/>
      <c r="L181" s="568"/>
    </row>
    <row r="182" spans="1:12" x14ac:dyDescent="0.25">
      <c r="A182" s="354">
        <v>177</v>
      </c>
      <c r="B182" s="361" t="s">
        <v>5208</v>
      </c>
      <c r="C182" s="361"/>
      <c r="D182" s="356"/>
      <c r="E182" s="354"/>
      <c r="F182" s="356"/>
      <c r="G182" s="358"/>
      <c r="H182" s="356"/>
      <c r="I182" s="356"/>
      <c r="J182" s="356"/>
      <c r="K182" s="356"/>
      <c r="L182" s="356"/>
    </row>
    <row r="183" spans="1:12" x14ac:dyDescent="0.25">
      <c r="A183" s="354">
        <v>178</v>
      </c>
      <c r="B183" s="570" t="s">
        <v>5219</v>
      </c>
      <c r="C183" s="570"/>
      <c r="D183" s="568"/>
      <c r="E183" s="568"/>
      <c r="F183" s="568"/>
      <c r="G183" s="568"/>
      <c r="H183" s="568"/>
      <c r="I183" s="568"/>
      <c r="J183" s="568"/>
      <c r="K183" s="568"/>
      <c r="L183" s="568"/>
    </row>
    <row r="184" spans="1:12" x14ac:dyDescent="0.25">
      <c r="A184" s="354">
        <v>179</v>
      </c>
      <c r="B184" s="361" t="s">
        <v>5210</v>
      </c>
      <c r="C184" s="361"/>
      <c r="D184" s="356" t="s">
        <v>5206</v>
      </c>
      <c r="E184" s="354" t="s">
        <v>59</v>
      </c>
      <c r="F184" s="356" t="s">
        <v>338</v>
      </c>
      <c r="G184" s="358" t="s">
        <v>59</v>
      </c>
      <c r="H184" s="356" t="s">
        <v>4980</v>
      </c>
      <c r="I184" s="356" t="s">
        <v>3767</v>
      </c>
      <c r="J184" s="356" t="s">
        <v>3767</v>
      </c>
      <c r="K184" s="356" t="s">
        <v>274</v>
      </c>
      <c r="L184" s="356" t="s">
        <v>274</v>
      </c>
    </row>
    <row r="185" spans="1:12" x14ac:dyDescent="0.25">
      <c r="A185" s="354">
        <v>180</v>
      </c>
      <c r="B185" s="361" t="s">
        <v>5211</v>
      </c>
      <c r="C185" s="361"/>
      <c r="D185" s="356" t="s">
        <v>5206</v>
      </c>
      <c r="E185" s="354" t="s">
        <v>59</v>
      </c>
      <c r="F185" s="356" t="s">
        <v>338</v>
      </c>
      <c r="G185" s="358" t="s">
        <v>59</v>
      </c>
      <c r="H185" s="356" t="s">
        <v>4980</v>
      </c>
      <c r="I185" s="356" t="s">
        <v>3767</v>
      </c>
      <c r="J185" s="356" t="s">
        <v>3767</v>
      </c>
      <c r="K185" s="356" t="s">
        <v>274</v>
      </c>
      <c r="L185" s="356" t="s">
        <v>274</v>
      </c>
    </row>
    <row r="186" spans="1:12" x14ac:dyDescent="0.25">
      <c r="A186" s="354">
        <v>181</v>
      </c>
      <c r="B186" s="568" t="s">
        <v>5212</v>
      </c>
      <c r="C186" s="568"/>
      <c r="D186" s="568"/>
      <c r="E186" s="568"/>
      <c r="F186" s="568"/>
      <c r="G186" s="568"/>
      <c r="H186" s="568"/>
      <c r="I186" s="568"/>
      <c r="J186" s="568"/>
      <c r="K186" s="568"/>
      <c r="L186" s="568"/>
    </row>
    <row r="187" spans="1:12" x14ac:dyDescent="0.25">
      <c r="A187" s="354">
        <v>182</v>
      </c>
      <c r="B187" s="361" t="s">
        <v>5213</v>
      </c>
      <c r="C187" s="361"/>
      <c r="D187" s="356" t="s">
        <v>54</v>
      </c>
      <c r="E187" s="258" t="s">
        <v>2353</v>
      </c>
      <c r="F187" s="356" t="s">
        <v>338</v>
      </c>
      <c r="G187" s="358" t="s">
        <v>2525</v>
      </c>
      <c r="H187" s="356" t="s">
        <v>4980</v>
      </c>
      <c r="I187" s="356" t="s">
        <v>3767</v>
      </c>
      <c r="J187" s="356" t="s">
        <v>274</v>
      </c>
      <c r="K187" s="356" t="s">
        <v>274</v>
      </c>
      <c r="L187" s="356" t="s">
        <v>274</v>
      </c>
    </row>
    <row r="188" spans="1:12" x14ac:dyDescent="0.25">
      <c r="A188" s="354">
        <v>183</v>
      </c>
      <c r="B188" s="361" t="s">
        <v>5214</v>
      </c>
      <c r="C188" s="361"/>
      <c r="D188" s="356" t="s">
        <v>54</v>
      </c>
      <c r="E188" s="258" t="s">
        <v>2352</v>
      </c>
      <c r="F188" s="356" t="s">
        <v>338</v>
      </c>
      <c r="G188" s="358" t="s">
        <v>2525</v>
      </c>
      <c r="H188" s="356" t="s">
        <v>4980</v>
      </c>
      <c r="I188" s="356" t="s">
        <v>3767</v>
      </c>
      <c r="J188" s="356" t="s">
        <v>274</v>
      </c>
      <c r="K188" s="356" t="s">
        <v>274</v>
      </c>
      <c r="L188" s="356" t="s">
        <v>274</v>
      </c>
    </row>
    <row r="189" spans="1:12" x14ac:dyDescent="0.25">
      <c r="A189" s="354">
        <v>184</v>
      </c>
      <c r="B189" s="361" t="s">
        <v>5215</v>
      </c>
      <c r="C189" s="361"/>
      <c r="D189" s="356" t="s">
        <v>54</v>
      </c>
      <c r="E189" s="258" t="s">
        <v>2239</v>
      </c>
      <c r="F189" s="356" t="s">
        <v>338</v>
      </c>
      <c r="G189" s="358" t="s">
        <v>2525</v>
      </c>
      <c r="H189" s="356" t="s">
        <v>4980</v>
      </c>
      <c r="I189" s="356" t="s">
        <v>3767</v>
      </c>
      <c r="J189" s="356" t="s">
        <v>274</v>
      </c>
      <c r="K189" s="356" t="s">
        <v>274</v>
      </c>
      <c r="L189" s="356" t="s">
        <v>274</v>
      </c>
    </row>
    <row r="190" spans="1:12" x14ac:dyDescent="0.25">
      <c r="A190" s="354">
        <v>185</v>
      </c>
      <c r="B190" s="361" t="s">
        <v>5216</v>
      </c>
      <c r="C190" s="361"/>
      <c r="D190" s="356" t="s">
        <v>54</v>
      </c>
      <c r="E190" s="258" t="s">
        <v>2860</v>
      </c>
      <c r="F190" s="356" t="s">
        <v>338</v>
      </c>
      <c r="G190" s="358" t="s">
        <v>2525</v>
      </c>
      <c r="H190" s="356" t="s">
        <v>4980</v>
      </c>
      <c r="I190" s="356" t="s">
        <v>3767</v>
      </c>
      <c r="J190" s="356" t="s">
        <v>274</v>
      </c>
      <c r="K190" s="356" t="s">
        <v>274</v>
      </c>
      <c r="L190" s="356" t="s">
        <v>274</v>
      </c>
    </row>
    <row r="191" spans="1:12" x14ac:dyDescent="0.25">
      <c r="A191" s="354">
        <v>186</v>
      </c>
      <c r="B191" s="361" t="s">
        <v>5217</v>
      </c>
      <c r="C191" s="361"/>
      <c r="D191" s="356" t="s">
        <v>54</v>
      </c>
      <c r="E191" s="258" t="s">
        <v>2491</v>
      </c>
      <c r="F191" s="356" t="s">
        <v>338</v>
      </c>
      <c r="G191" s="358" t="s">
        <v>2525</v>
      </c>
      <c r="H191" s="356" t="s">
        <v>4980</v>
      </c>
      <c r="I191" s="356" t="s">
        <v>3767</v>
      </c>
      <c r="J191" s="356" t="s">
        <v>274</v>
      </c>
      <c r="K191" s="356" t="s">
        <v>274</v>
      </c>
      <c r="L191" s="356" t="s">
        <v>274</v>
      </c>
    </row>
  </sheetData>
  <mergeCells count="23">
    <mergeCell ref="A4:A5"/>
    <mergeCell ref="E4:E5"/>
    <mergeCell ref="I4:L4"/>
    <mergeCell ref="B4:B5"/>
    <mergeCell ref="D4:D5"/>
    <mergeCell ref="F4:F5"/>
    <mergeCell ref="G4:G5"/>
    <mergeCell ref="H4:H5"/>
    <mergeCell ref="C4:C5"/>
    <mergeCell ref="B107:L107"/>
    <mergeCell ref="B111:L111"/>
    <mergeCell ref="B129:L129"/>
    <mergeCell ref="B134:L134"/>
    <mergeCell ref="B140:L140"/>
    <mergeCell ref="B186:L186"/>
    <mergeCell ref="B159:L159"/>
    <mergeCell ref="B181:L181"/>
    <mergeCell ref="N111:R111"/>
    <mergeCell ref="N112:R112"/>
    <mergeCell ref="B152:L152"/>
    <mergeCell ref="B174:L174"/>
    <mergeCell ref="B177:L177"/>
    <mergeCell ref="B183:L183"/>
  </mergeCells>
  <pageMargins left="0.7" right="0.7" top="0.75" bottom="0.75" header="0.3" footer="0.3"/>
  <pageSetup orientation="portrait"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3"/>
  <dimension ref="A6:Q120"/>
  <sheetViews>
    <sheetView tabSelected="1" topLeftCell="A34" zoomScale="80" zoomScaleNormal="80" workbookViewId="0">
      <selection activeCell="B105" sqref="B105"/>
    </sheetView>
  </sheetViews>
  <sheetFormatPr defaultRowHeight="15" x14ac:dyDescent="0.25"/>
  <cols>
    <col min="1" max="1" width="19.28515625" customWidth="1"/>
    <col min="2" max="2" width="53.5703125" customWidth="1"/>
    <col min="3" max="3" width="21.28515625" customWidth="1"/>
  </cols>
  <sheetData>
    <row r="6" spans="1:17" x14ac:dyDescent="0.25">
      <c r="B6" s="565" t="s">
        <v>4300</v>
      </c>
      <c r="C6" s="502" t="s">
        <v>4412</v>
      </c>
      <c r="D6" s="438"/>
      <c r="E6" s="438"/>
      <c r="F6" s="472" t="s">
        <v>4413</v>
      </c>
      <c r="G6" s="472"/>
      <c r="H6" s="574" t="s">
        <v>4414</v>
      </c>
      <c r="I6" s="574"/>
      <c r="J6" s="574"/>
      <c r="K6" s="574"/>
      <c r="L6" s="574"/>
      <c r="M6" s="574"/>
      <c r="N6" s="574"/>
      <c r="O6" s="574"/>
      <c r="P6" s="574"/>
      <c r="Q6" s="574"/>
    </row>
    <row r="7" spans="1:17" x14ac:dyDescent="0.25">
      <c r="B7" s="565"/>
      <c r="C7" s="502"/>
      <c r="D7" s="438"/>
      <c r="E7" s="438"/>
      <c r="F7" s="472"/>
      <c r="G7" s="472"/>
      <c r="H7" s="574"/>
      <c r="I7" s="574"/>
      <c r="J7" s="574"/>
      <c r="K7" s="574"/>
      <c r="L7" s="574"/>
      <c r="M7" s="574"/>
      <c r="N7" s="574"/>
      <c r="O7" s="574"/>
      <c r="P7" s="574"/>
      <c r="Q7" s="574"/>
    </row>
    <row r="8" spans="1:17" x14ac:dyDescent="0.25">
      <c r="A8" s="336" t="s">
        <v>4301</v>
      </c>
      <c r="B8" s="97" t="s">
        <v>4154</v>
      </c>
      <c r="C8" s="336">
        <v>0</v>
      </c>
      <c r="D8" s="472" t="str">
        <f>C15&amp;C14&amp;C13&amp;C12&amp;C11&amp;C10&amp;C9&amp;C8</f>
        <v>10000110</v>
      </c>
      <c r="E8" s="472"/>
      <c r="F8" s="472" t="str">
        <f>BIN2HEX(D8)</f>
        <v>86</v>
      </c>
      <c r="G8" s="472"/>
      <c r="H8" s="573" t="str">
        <f>F8&amp;F16&amp;F24&amp;F32&amp;F40&amp;F48&amp;F56&amp;F64&amp;F72&amp;F80&amp;F88&amp;F96&amp;F104</f>
        <v>86EF147C7FF66D4D093F0860</v>
      </c>
      <c r="I8" s="573"/>
      <c r="J8" s="573"/>
      <c r="K8" s="573"/>
      <c r="L8" s="573"/>
      <c r="M8" s="573"/>
      <c r="N8" s="573"/>
      <c r="O8" s="573"/>
      <c r="P8" s="573"/>
      <c r="Q8" s="573"/>
    </row>
    <row r="9" spans="1:17" x14ac:dyDescent="0.25">
      <c r="A9" s="336" t="s">
        <v>4302</v>
      </c>
      <c r="B9" s="97" t="s">
        <v>4151</v>
      </c>
      <c r="C9" s="336">
        <v>1</v>
      </c>
      <c r="D9" s="472"/>
      <c r="E9" s="472"/>
      <c r="F9" s="472"/>
      <c r="G9" s="472"/>
      <c r="H9" s="573"/>
      <c r="I9" s="573"/>
      <c r="J9" s="573"/>
      <c r="K9" s="573"/>
      <c r="L9" s="573"/>
      <c r="M9" s="573"/>
      <c r="N9" s="573"/>
      <c r="O9" s="573"/>
      <c r="P9" s="573"/>
      <c r="Q9" s="573"/>
    </row>
    <row r="10" spans="1:17" x14ac:dyDescent="0.25">
      <c r="A10" s="339" t="s">
        <v>4303</v>
      </c>
      <c r="B10" s="97" t="s">
        <v>4155</v>
      </c>
      <c r="C10" s="336">
        <v>1</v>
      </c>
      <c r="D10" s="472"/>
      <c r="E10" s="472"/>
      <c r="F10" s="472"/>
      <c r="G10" s="472"/>
      <c r="H10" s="573"/>
      <c r="I10" s="573"/>
      <c r="J10" s="573"/>
      <c r="K10" s="573"/>
      <c r="L10" s="573"/>
      <c r="M10" s="573"/>
      <c r="N10" s="573"/>
      <c r="O10" s="573"/>
      <c r="P10" s="573"/>
      <c r="Q10" s="573"/>
    </row>
    <row r="11" spans="1:17" x14ac:dyDescent="0.25">
      <c r="A11" s="339" t="s">
        <v>4304</v>
      </c>
      <c r="B11" s="97" t="s">
        <v>4156</v>
      </c>
      <c r="C11" s="336">
        <v>0</v>
      </c>
      <c r="D11" s="472"/>
      <c r="E11" s="472"/>
      <c r="F11" s="472"/>
      <c r="G11" s="472"/>
      <c r="H11" s="573"/>
      <c r="I11" s="573"/>
      <c r="J11" s="573"/>
      <c r="K11" s="573"/>
      <c r="L11" s="573"/>
      <c r="M11" s="573"/>
      <c r="N11" s="573"/>
      <c r="O11" s="573"/>
      <c r="P11" s="573"/>
      <c r="Q11" s="573"/>
    </row>
    <row r="12" spans="1:17" x14ac:dyDescent="0.25">
      <c r="A12" s="339" t="s">
        <v>4305</v>
      </c>
      <c r="B12" s="97" t="s">
        <v>4157</v>
      </c>
      <c r="C12" s="336">
        <v>0</v>
      </c>
      <c r="D12" s="472"/>
      <c r="E12" s="472"/>
      <c r="F12" s="472"/>
      <c r="G12" s="472"/>
      <c r="H12" s="573"/>
      <c r="I12" s="573"/>
      <c r="J12" s="573"/>
      <c r="K12" s="573"/>
      <c r="L12" s="573"/>
      <c r="M12" s="573"/>
      <c r="N12" s="573"/>
      <c r="O12" s="573"/>
      <c r="P12" s="573"/>
      <c r="Q12" s="573"/>
    </row>
    <row r="13" spans="1:17" x14ac:dyDescent="0.25">
      <c r="A13" s="339" t="s">
        <v>4306</v>
      </c>
      <c r="B13" s="97" t="s">
        <v>4152</v>
      </c>
      <c r="C13" s="336">
        <v>0</v>
      </c>
      <c r="D13" s="472"/>
      <c r="E13" s="472"/>
      <c r="F13" s="472"/>
      <c r="G13" s="472"/>
      <c r="H13" s="573"/>
      <c r="I13" s="573"/>
      <c r="J13" s="573"/>
      <c r="K13" s="573"/>
      <c r="L13" s="573"/>
      <c r="M13" s="573"/>
      <c r="N13" s="573"/>
      <c r="O13" s="573"/>
      <c r="P13" s="573"/>
      <c r="Q13" s="573"/>
    </row>
    <row r="14" spans="1:17" x14ac:dyDescent="0.25">
      <c r="A14" s="339" t="s">
        <v>4307</v>
      </c>
      <c r="B14" s="97" t="s">
        <v>4158</v>
      </c>
      <c r="C14" s="336">
        <v>0</v>
      </c>
      <c r="D14" s="472"/>
      <c r="E14" s="472"/>
      <c r="F14" s="472"/>
      <c r="G14" s="472"/>
      <c r="H14" s="573"/>
      <c r="I14" s="573"/>
      <c r="J14" s="573"/>
      <c r="K14" s="573"/>
      <c r="L14" s="573"/>
      <c r="M14" s="573"/>
      <c r="N14" s="573"/>
      <c r="O14" s="573"/>
      <c r="P14" s="573"/>
      <c r="Q14" s="573"/>
    </row>
    <row r="15" spans="1:17" x14ac:dyDescent="0.25">
      <c r="A15" s="339" t="s">
        <v>4308</v>
      </c>
      <c r="B15" s="97" t="s">
        <v>4159</v>
      </c>
      <c r="C15" s="336">
        <v>1</v>
      </c>
      <c r="D15" s="472"/>
      <c r="E15" s="472"/>
      <c r="F15" s="472"/>
      <c r="G15" s="472"/>
      <c r="H15" s="573"/>
      <c r="I15" s="573"/>
      <c r="J15" s="573"/>
      <c r="K15" s="573"/>
      <c r="L15" s="573"/>
      <c r="M15" s="573"/>
      <c r="N15" s="573"/>
      <c r="O15" s="573"/>
      <c r="P15" s="573"/>
      <c r="Q15" s="573"/>
    </row>
    <row r="16" spans="1:17" x14ac:dyDescent="0.25">
      <c r="A16" s="339" t="s">
        <v>4309</v>
      </c>
      <c r="B16" s="3" t="s">
        <v>4153</v>
      </c>
      <c r="C16" s="336">
        <v>1</v>
      </c>
      <c r="D16" s="472" t="str">
        <f t="shared" ref="D16" si="0">C23&amp;C22&amp;C21&amp;C20&amp;C19&amp;C18&amp;C17&amp;C16</f>
        <v>11101111</v>
      </c>
      <c r="E16" s="472"/>
      <c r="F16" s="472" t="str">
        <f t="shared" ref="F16" si="1">BIN2HEX(D16)</f>
        <v>EF</v>
      </c>
      <c r="G16" s="472"/>
    </row>
    <row r="17" spans="1:9" x14ac:dyDescent="0.25">
      <c r="A17" s="339" t="s">
        <v>4310</v>
      </c>
      <c r="B17" s="3" t="s">
        <v>4160</v>
      </c>
      <c r="C17" s="336">
        <v>1</v>
      </c>
      <c r="D17" s="472"/>
      <c r="E17" s="472"/>
      <c r="F17" s="472"/>
      <c r="G17" s="472"/>
    </row>
    <row r="18" spans="1:9" x14ac:dyDescent="0.25">
      <c r="A18" s="339" t="s">
        <v>4311</v>
      </c>
      <c r="B18" s="3" t="s">
        <v>4161</v>
      </c>
      <c r="C18" s="336">
        <v>1</v>
      </c>
      <c r="D18" s="472"/>
      <c r="E18" s="472"/>
      <c r="F18" s="472"/>
      <c r="G18" s="472"/>
      <c r="I18" s="435" t="s">
        <v>5560</v>
      </c>
    </row>
    <row r="19" spans="1:9" ht="15" customHeight="1" x14ac:dyDescent="0.25">
      <c r="A19" s="339" t="s">
        <v>4312</v>
      </c>
      <c r="B19" s="3" t="s">
        <v>4162</v>
      </c>
      <c r="C19" s="336">
        <v>1</v>
      </c>
      <c r="D19" s="472"/>
      <c r="E19" s="472"/>
      <c r="F19" s="472"/>
      <c r="G19" s="472"/>
    </row>
    <row r="20" spans="1:9" ht="15" customHeight="1" x14ac:dyDescent="0.25">
      <c r="A20" s="339" t="s">
        <v>4313</v>
      </c>
      <c r="B20" s="3" t="s">
        <v>4163</v>
      </c>
      <c r="C20" s="336">
        <v>0</v>
      </c>
      <c r="D20" s="472"/>
      <c r="E20" s="472"/>
      <c r="F20" s="472"/>
      <c r="G20" s="472"/>
    </row>
    <row r="21" spans="1:9" ht="15" customHeight="1" x14ac:dyDescent="0.25">
      <c r="A21" s="339" t="s">
        <v>4314</v>
      </c>
      <c r="B21" s="3" t="s">
        <v>4164</v>
      </c>
      <c r="C21" s="336">
        <v>1</v>
      </c>
      <c r="D21" s="472"/>
      <c r="E21" s="472"/>
      <c r="F21" s="472"/>
      <c r="G21" s="472"/>
    </row>
    <row r="22" spans="1:9" ht="15" customHeight="1" x14ac:dyDescent="0.25">
      <c r="A22" s="339" t="s">
        <v>4315</v>
      </c>
      <c r="B22" s="3" t="s">
        <v>4165</v>
      </c>
      <c r="C22" s="336">
        <v>1</v>
      </c>
      <c r="D22" s="472"/>
      <c r="E22" s="472"/>
      <c r="F22" s="472"/>
      <c r="G22" s="472"/>
    </row>
    <row r="23" spans="1:9" ht="15" customHeight="1" x14ac:dyDescent="0.25">
      <c r="A23" s="339" t="s">
        <v>4316</v>
      </c>
      <c r="B23" s="3" t="s">
        <v>4166</v>
      </c>
      <c r="C23" s="336">
        <v>1</v>
      </c>
      <c r="D23" s="472"/>
      <c r="E23" s="472"/>
      <c r="F23" s="472"/>
      <c r="G23" s="472"/>
    </row>
    <row r="24" spans="1:9" ht="15" customHeight="1" x14ac:dyDescent="0.25">
      <c r="A24" s="339" t="s">
        <v>4317</v>
      </c>
      <c r="B24" s="97" t="s">
        <v>4167</v>
      </c>
      <c r="C24" s="336">
        <v>0</v>
      </c>
      <c r="D24" s="472" t="str">
        <f>C31&amp;C30&amp;C29&amp;C28&amp;C27&amp;C26&amp;C25&amp;C24</f>
        <v>00010100</v>
      </c>
      <c r="E24" s="472"/>
      <c r="F24" s="472" t="str">
        <f t="shared" ref="F24" si="2">BIN2HEX(D24)</f>
        <v>14</v>
      </c>
      <c r="G24" s="472"/>
    </row>
    <row r="25" spans="1:9" ht="15" customHeight="1" x14ac:dyDescent="0.25">
      <c r="A25" s="339" t="s">
        <v>4318</v>
      </c>
      <c r="B25" s="97" t="s">
        <v>4168</v>
      </c>
      <c r="C25" s="336">
        <v>0</v>
      </c>
      <c r="D25" s="472"/>
      <c r="E25" s="472"/>
      <c r="F25" s="472"/>
      <c r="G25" s="472"/>
    </row>
    <row r="26" spans="1:9" ht="15" customHeight="1" x14ac:dyDescent="0.25">
      <c r="A26" s="339" t="s">
        <v>4319</v>
      </c>
      <c r="B26" s="97" t="s">
        <v>4169</v>
      </c>
      <c r="C26" s="336">
        <v>1</v>
      </c>
      <c r="D26" s="472"/>
      <c r="E26" s="472"/>
      <c r="F26" s="472"/>
      <c r="G26" s="472"/>
    </row>
    <row r="27" spans="1:9" x14ac:dyDescent="0.25">
      <c r="A27" s="339" t="s">
        <v>4320</v>
      </c>
      <c r="B27" s="97" t="s">
        <v>4170</v>
      </c>
      <c r="C27" s="336">
        <v>0</v>
      </c>
      <c r="D27" s="472"/>
      <c r="E27" s="472"/>
      <c r="F27" s="472"/>
      <c r="G27" s="472"/>
    </row>
    <row r="28" spans="1:9" x14ac:dyDescent="0.25">
      <c r="A28" s="339" t="s">
        <v>4321</v>
      </c>
      <c r="B28" s="97" t="s">
        <v>4171</v>
      </c>
      <c r="C28" s="336">
        <v>1</v>
      </c>
      <c r="D28" s="472"/>
      <c r="E28" s="472"/>
      <c r="F28" s="472"/>
      <c r="G28" s="472"/>
    </row>
    <row r="29" spans="1:9" x14ac:dyDescent="0.25">
      <c r="A29" s="339" t="s">
        <v>4322</v>
      </c>
      <c r="B29" s="97" t="s">
        <v>4172</v>
      </c>
      <c r="C29" s="336">
        <v>0</v>
      </c>
      <c r="D29" s="472"/>
      <c r="E29" s="472"/>
      <c r="F29" s="472"/>
      <c r="G29" s="472"/>
    </row>
    <row r="30" spans="1:9" x14ac:dyDescent="0.25">
      <c r="A30" s="339" t="s">
        <v>4323</v>
      </c>
      <c r="B30" s="97" t="s">
        <v>4173</v>
      </c>
      <c r="C30" s="336">
        <v>0</v>
      </c>
      <c r="D30" s="472"/>
      <c r="E30" s="472"/>
      <c r="F30" s="472"/>
      <c r="G30" s="472"/>
    </row>
    <row r="31" spans="1:9" x14ac:dyDescent="0.25">
      <c r="A31" s="339" t="s">
        <v>4324</v>
      </c>
      <c r="B31" s="97" t="s">
        <v>4174</v>
      </c>
      <c r="C31" s="336">
        <v>0</v>
      </c>
      <c r="D31" s="472"/>
      <c r="E31" s="472"/>
      <c r="F31" s="472"/>
      <c r="G31" s="472"/>
    </row>
    <row r="32" spans="1:9" x14ac:dyDescent="0.25">
      <c r="A32" s="339" t="s">
        <v>4325</v>
      </c>
      <c r="B32" s="3" t="s">
        <v>4175</v>
      </c>
      <c r="C32" s="336">
        <v>0</v>
      </c>
      <c r="D32" s="472" t="str">
        <f>C39&amp;C38&amp;C37&amp;C36&amp;C35&amp;C34&amp;C33&amp;C32</f>
        <v>01111100</v>
      </c>
      <c r="E32" s="472"/>
      <c r="F32" s="472" t="str">
        <f t="shared" ref="F32" si="3">BIN2HEX(D32)</f>
        <v>7C</v>
      </c>
      <c r="G32" s="472"/>
    </row>
    <row r="33" spans="1:7" x14ac:dyDescent="0.25">
      <c r="A33" s="339" t="s">
        <v>4326</v>
      </c>
      <c r="B33" s="3" t="s">
        <v>4176</v>
      </c>
      <c r="C33" s="336">
        <v>0</v>
      </c>
      <c r="D33" s="472"/>
      <c r="E33" s="472"/>
      <c r="F33" s="472"/>
      <c r="G33" s="472"/>
    </row>
    <row r="34" spans="1:7" x14ac:dyDescent="0.25">
      <c r="A34" s="339" t="s">
        <v>4327</v>
      </c>
      <c r="B34" s="3" t="s">
        <v>4177</v>
      </c>
      <c r="C34" s="336">
        <v>1</v>
      </c>
      <c r="D34" s="472"/>
      <c r="E34" s="472"/>
      <c r="F34" s="472"/>
      <c r="G34" s="472"/>
    </row>
    <row r="35" spans="1:7" x14ac:dyDescent="0.25">
      <c r="A35" s="339" t="s">
        <v>4328</v>
      </c>
      <c r="B35" s="3" t="s">
        <v>4178</v>
      </c>
      <c r="C35" s="336">
        <v>1</v>
      </c>
      <c r="D35" s="472"/>
      <c r="E35" s="472"/>
      <c r="F35" s="472"/>
      <c r="G35" s="472"/>
    </row>
    <row r="36" spans="1:7" x14ac:dyDescent="0.25">
      <c r="A36" s="339" t="s">
        <v>4329</v>
      </c>
      <c r="B36" s="3" t="s">
        <v>4179</v>
      </c>
      <c r="C36" s="336">
        <v>1</v>
      </c>
      <c r="D36" s="472"/>
      <c r="E36" s="472"/>
      <c r="F36" s="472"/>
      <c r="G36" s="472"/>
    </row>
    <row r="37" spans="1:7" x14ac:dyDescent="0.25">
      <c r="A37" s="339" t="s">
        <v>4330</v>
      </c>
      <c r="B37" s="3" t="s">
        <v>4180</v>
      </c>
      <c r="C37" s="336">
        <v>1</v>
      </c>
      <c r="D37" s="472"/>
      <c r="E37" s="472"/>
      <c r="F37" s="472"/>
      <c r="G37" s="472"/>
    </row>
    <row r="38" spans="1:7" x14ac:dyDescent="0.25">
      <c r="A38" s="339" t="s">
        <v>4331</v>
      </c>
      <c r="B38" s="3" t="s">
        <v>4181</v>
      </c>
      <c r="C38" s="336">
        <v>1</v>
      </c>
      <c r="D38" s="472"/>
      <c r="E38" s="472"/>
      <c r="F38" s="472"/>
      <c r="G38" s="472"/>
    </row>
    <row r="39" spans="1:7" x14ac:dyDescent="0.25">
      <c r="A39" s="339" t="s">
        <v>4332</v>
      </c>
      <c r="B39" s="3" t="s">
        <v>4182</v>
      </c>
      <c r="C39" s="336">
        <v>0</v>
      </c>
      <c r="D39" s="472"/>
      <c r="E39" s="472"/>
      <c r="F39" s="472"/>
      <c r="G39" s="472"/>
    </row>
    <row r="40" spans="1:7" x14ac:dyDescent="0.25">
      <c r="A40" s="339" t="s">
        <v>4333</v>
      </c>
      <c r="B40" s="97" t="s">
        <v>4183</v>
      </c>
      <c r="C40" s="336">
        <v>1</v>
      </c>
      <c r="D40" s="472" t="str">
        <f>C47&amp;C46&amp;C45&amp;C44&amp;C43&amp;C42&amp;C41&amp;C40</f>
        <v>01111111</v>
      </c>
      <c r="E40" s="472"/>
      <c r="F40" s="472" t="str">
        <f t="shared" ref="F40" si="4">BIN2HEX(D40)</f>
        <v>7F</v>
      </c>
      <c r="G40" s="472"/>
    </row>
    <row r="41" spans="1:7" x14ac:dyDescent="0.25">
      <c r="A41" s="339" t="s">
        <v>4334</v>
      </c>
      <c r="B41" s="97" t="s">
        <v>4184</v>
      </c>
      <c r="C41" s="336">
        <v>1</v>
      </c>
      <c r="D41" s="472"/>
      <c r="E41" s="472"/>
      <c r="F41" s="472"/>
      <c r="G41" s="472"/>
    </row>
    <row r="42" spans="1:7" x14ac:dyDescent="0.25">
      <c r="A42" s="339" t="s">
        <v>4335</v>
      </c>
      <c r="B42" s="97" t="s">
        <v>4185</v>
      </c>
      <c r="C42" s="336">
        <v>1</v>
      </c>
      <c r="D42" s="472"/>
      <c r="E42" s="472"/>
      <c r="F42" s="472"/>
      <c r="G42" s="472"/>
    </row>
    <row r="43" spans="1:7" x14ac:dyDescent="0.25">
      <c r="A43" s="339" t="s">
        <v>4336</v>
      </c>
      <c r="B43" s="97" t="s">
        <v>4186</v>
      </c>
      <c r="C43" s="336">
        <v>1</v>
      </c>
      <c r="D43" s="472"/>
      <c r="E43" s="472"/>
      <c r="F43" s="472"/>
      <c r="G43" s="472"/>
    </row>
    <row r="44" spans="1:7" x14ac:dyDescent="0.25">
      <c r="A44" s="339" t="s">
        <v>4337</v>
      </c>
      <c r="B44" s="97" t="s">
        <v>4187</v>
      </c>
      <c r="C44" s="336">
        <v>1</v>
      </c>
      <c r="D44" s="472"/>
      <c r="E44" s="472"/>
      <c r="F44" s="472"/>
      <c r="G44" s="472"/>
    </row>
    <row r="45" spans="1:7" x14ac:dyDescent="0.25">
      <c r="A45" s="339" t="s">
        <v>4338</v>
      </c>
      <c r="B45" s="97" t="s">
        <v>4188</v>
      </c>
      <c r="C45" s="336">
        <v>1</v>
      </c>
      <c r="D45" s="472"/>
      <c r="E45" s="472"/>
      <c r="F45" s="472"/>
      <c r="G45" s="472"/>
    </row>
    <row r="46" spans="1:7" x14ac:dyDescent="0.25">
      <c r="A46" s="339" t="s">
        <v>4339</v>
      </c>
      <c r="B46" s="97" t="s">
        <v>4189</v>
      </c>
      <c r="C46" s="336">
        <v>1</v>
      </c>
      <c r="D46" s="472"/>
      <c r="E46" s="472"/>
      <c r="F46" s="472"/>
      <c r="G46" s="472"/>
    </row>
    <row r="47" spans="1:7" x14ac:dyDescent="0.25">
      <c r="A47" s="339" t="s">
        <v>4340</v>
      </c>
      <c r="B47" s="97" t="s">
        <v>4190</v>
      </c>
      <c r="C47" s="336">
        <v>0</v>
      </c>
      <c r="D47" s="472"/>
      <c r="E47" s="472"/>
      <c r="F47" s="472"/>
      <c r="G47" s="472"/>
    </row>
    <row r="48" spans="1:7" x14ac:dyDescent="0.25">
      <c r="A48" s="339" t="s">
        <v>4341</v>
      </c>
      <c r="B48" s="3" t="s">
        <v>4191</v>
      </c>
      <c r="C48" s="336">
        <v>0</v>
      </c>
      <c r="D48" s="472" t="str">
        <f>C55&amp;C54&amp;C53&amp;C52&amp;C51&amp;C50&amp;C49&amp;C48</f>
        <v>11110110</v>
      </c>
      <c r="E48" s="472"/>
      <c r="F48" s="472" t="str">
        <f t="shared" ref="F48" si="5">BIN2HEX(D48)</f>
        <v>F6</v>
      </c>
      <c r="G48" s="472"/>
    </row>
    <row r="49" spans="1:7" x14ac:dyDescent="0.25">
      <c r="A49" s="339" t="s">
        <v>4342</v>
      </c>
      <c r="B49" s="3" t="s">
        <v>4192</v>
      </c>
      <c r="C49" s="336">
        <v>1</v>
      </c>
      <c r="D49" s="472"/>
      <c r="E49" s="472"/>
      <c r="F49" s="472"/>
      <c r="G49" s="472"/>
    </row>
    <row r="50" spans="1:7" x14ac:dyDescent="0.25">
      <c r="A50" s="339" t="s">
        <v>4343</v>
      </c>
      <c r="B50" s="3" t="s">
        <v>4193</v>
      </c>
      <c r="C50" s="336">
        <v>1</v>
      </c>
      <c r="D50" s="472"/>
      <c r="E50" s="472"/>
      <c r="F50" s="472"/>
      <c r="G50" s="472"/>
    </row>
    <row r="51" spans="1:7" x14ac:dyDescent="0.25">
      <c r="A51" s="339" t="s">
        <v>4344</v>
      </c>
      <c r="B51" s="3" t="s">
        <v>4194</v>
      </c>
      <c r="C51" s="336">
        <v>0</v>
      </c>
      <c r="D51" s="472"/>
      <c r="E51" s="472"/>
      <c r="F51" s="472"/>
      <c r="G51" s="472"/>
    </row>
    <row r="52" spans="1:7" x14ac:dyDescent="0.25">
      <c r="A52" s="339" t="s">
        <v>4345</v>
      </c>
      <c r="B52" s="3" t="s">
        <v>4195</v>
      </c>
      <c r="C52" s="336">
        <v>1</v>
      </c>
      <c r="D52" s="472"/>
      <c r="E52" s="472"/>
      <c r="F52" s="472"/>
      <c r="G52" s="472"/>
    </row>
    <row r="53" spans="1:7" x14ac:dyDescent="0.25">
      <c r="A53" s="339" t="s">
        <v>4346</v>
      </c>
      <c r="B53" s="3" t="s">
        <v>4196</v>
      </c>
      <c r="C53" s="336">
        <v>1</v>
      </c>
      <c r="D53" s="472"/>
      <c r="E53" s="472"/>
      <c r="F53" s="472"/>
      <c r="G53" s="472"/>
    </row>
    <row r="54" spans="1:7" x14ac:dyDescent="0.25">
      <c r="A54" s="339" t="s">
        <v>4347</v>
      </c>
      <c r="B54" s="3" t="s">
        <v>4197</v>
      </c>
      <c r="C54" s="336">
        <v>1</v>
      </c>
      <c r="D54" s="472"/>
      <c r="E54" s="472"/>
      <c r="F54" s="472"/>
      <c r="G54" s="472"/>
    </row>
    <row r="55" spans="1:7" x14ac:dyDescent="0.25">
      <c r="A55" s="339" t="s">
        <v>4348</v>
      </c>
      <c r="B55" s="3" t="s">
        <v>4198</v>
      </c>
      <c r="C55" s="336">
        <v>1</v>
      </c>
      <c r="D55" s="472"/>
      <c r="E55" s="472"/>
      <c r="F55" s="472"/>
      <c r="G55" s="472"/>
    </row>
    <row r="56" spans="1:7" x14ac:dyDescent="0.25">
      <c r="A56" s="339" t="s">
        <v>4349</v>
      </c>
      <c r="B56" s="97" t="s">
        <v>4199</v>
      </c>
      <c r="C56" s="336">
        <v>1</v>
      </c>
      <c r="D56" s="472" t="str">
        <f>C63&amp;C62&amp;C61&amp;C60&amp;C59&amp;C58&amp;C57&amp;C56</f>
        <v>01101101</v>
      </c>
      <c r="E56" s="472"/>
      <c r="F56" s="472" t="str">
        <f t="shared" ref="F56" si="6">BIN2HEX(D56)</f>
        <v>6D</v>
      </c>
      <c r="G56" s="472"/>
    </row>
    <row r="57" spans="1:7" x14ac:dyDescent="0.25">
      <c r="A57" s="339" t="s">
        <v>1761</v>
      </c>
      <c r="B57" s="97" t="s">
        <v>4200</v>
      </c>
      <c r="C57" s="336">
        <v>0</v>
      </c>
      <c r="D57" s="472"/>
      <c r="E57" s="472"/>
      <c r="F57" s="472"/>
      <c r="G57" s="472"/>
    </row>
    <row r="58" spans="1:7" x14ac:dyDescent="0.25">
      <c r="A58" s="339" t="s">
        <v>4350</v>
      </c>
      <c r="B58" s="97" t="s">
        <v>4201</v>
      </c>
      <c r="C58" s="336">
        <v>1</v>
      </c>
      <c r="D58" s="472"/>
      <c r="E58" s="472"/>
      <c r="F58" s="472"/>
      <c r="G58" s="472"/>
    </row>
    <row r="59" spans="1:7" x14ac:dyDescent="0.25">
      <c r="A59" s="339" t="s">
        <v>4351</v>
      </c>
      <c r="B59" s="97" t="s">
        <v>4202</v>
      </c>
      <c r="C59" s="336">
        <v>1</v>
      </c>
      <c r="D59" s="472"/>
      <c r="E59" s="472"/>
      <c r="F59" s="472"/>
      <c r="G59" s="472"/>
    </row>
    <row r="60" spans="1:7" x14ac:dyDescent="0.25">
      <c r="A60" s="339" t="s">
        <v>4352</v>
      </c>
      <c r="B60" s="97" t="s">
        <v>4203</v>
      </c>
      <c r="C60" s="336">
        <v>0</v>
      </c>
      <c r="D60" s="472"/>
      <c r="E60" s="472"/>
      <c r="F60" s="472"/>
      <c r="G60" s="472"/>
    </row>
    <row r="61" spans="1:7" x14ac:dyDescent="0.25">
      <c r="A61" s="339" t="s">
        <v>4353</v>
      </c>
      <c r="B61" s="97" t="s">
        <v>4204</v>
      </c>
      <c r="C61" s="336">
        <v>1</v>
      </c>
      <c r="D61" s="472"/>
      <c r="E61" s="472"/>
      <c r="F61" s="472"/>
      <c r="G61" s="472"/>
    </row>
    <row r="62" spans="1:7" x14ac:dyDescent="0.25">
      <c r="A62" s="339" t="s">
        <v>4354</v>
      </c>
      <c r="B62" s="97" t="s">
        <v>4205</v>
      </c>
      <c r="C62" s="336">
        <v>1</v>
      </c>
      <c r="D62" s="472"/>
      <c r="E62" s="472"/>
      <c r="F62" s="472"/>
      <c r="G62" s="472"/>
    </row>
    <row r="63" spans="1:7" x14ac:dyDescent="0.25">
      <c r="A63" s="339" t="s">
        <v>4355</v>
      </c>
      <c r="B63" s="97" t="s">
        <v>4206</v>
      </c>
      <c r="C63" s="336">
        <v>0</v>
      </c>
      <c r="D63" s="472"/>
      <c r="E63" s="472"/>
      <c r="F63" s="472"/>
      <c r="G63" s="472"/>
    </row>
    <row r="64" spans="1:7" x14ac:dyDescent="0.25">
      <c r="A64" s="339" t="s">
        <v>4356</v>
      </c>
      <c r="B64" s="3" t="s">
        <v>4207</v>
      </c>
      <c r="C64" s="336">
        <v>0</v>
      </c>
      <c r="D64" s="472" t="str">
        <f>C71&amp;C70&amp;C69&amp;C68&amp;C67&amp;C66&amp;C65&amp;C64</f>
        <v>00000100</v>
      </c>
      <c r="E64" s="472"/>
      <c r="F64" s="472" t="str">
        <f t="shared" ref="F64" si="7">BIN2HEX(D64)</f>
        <v>4</v>
      </c>
      <c r="G64" s="472"/>
    </row>
    <row r="65" spans="1:7" x14ac:dyDescent="0.25">
      <c r="A65" s="339" t="s">
        <v>4357</v>
      </c>
      <c r="B65" s="3" t="s">
        <v>4208</v>
      </c>
      <c r="C65" s="336">
        <v>0</v>
      </c>
      <c r="D65" s="472"/>
      <c r="E65" s="472"/>
      <c r="F65" s="472"/>
      <c r="G65" s="472"/>
    </row>
    <row r="66" spans="1:7" x14ac:dyDescent="0.25">
      <c r="A66" s="339" t="s">
        <v>4358</v>
      </c>
      <c r="B66" s="3" t="s">
        <v>4209</v>
      </c>
      <c r="C66" s="336">
        <v>1</v>
      </c>
      <c r="D66" s="472"/>
      <c r="E66" s="472"/>
      <c r="F66" s="472"/>
      <c r="G66" s="472"/>
    </row>
    <row r="67" spans="1:7" x14ac:dyDescent="0.25">
      <c r="A67" s="339" t="s">
        <v>4359</v>
      </c>
      <c r="B67" s="3" t="s">
        <v>4210</v>
      </c>
      <c r="C67" s="336">
        <v>0</v>
      </c>
      <c r="D67" s="472"/>
      <c r="E67" s="472"/>
      <c r="F67" s="472"/>
      <c r="G67" s="472"/>
    </row>
    <row r="68" spans="1:7" x14ac:dyDescent="0.25">
      <c r="A68" s="339" t="s">
        <v>4360</v>
      </c>
      <c r="B68" s="3" t="s">
        <v>4211</v>
      </c>
      <c r="C68" s="336">
        <v>0</v>
      </c>
      <c r="D68" s="472"/>
      <c r="E68" s="472"/>
      <c r="F68" s="472"/>
      <c r="G68" s="472"/>
    </row>
    <row r="69" spans="1:7" x14ac:dyDescent="0.25">
      <c r="A69" s="339" t="s">
        <v>4361</v>
      </c>
      <c r="B69" s="3" t="s">
        <v>4212</v>
      </c>
      <c r="C69" s="336">
        <v>0</v>
      </c>
      <c r="D69" s="472"/>
      <c r="E69" s="472"/>
      <c r="F69" s="472"/>
      <c r="G69" s="472"/>
    </row>
    <row r="70" spans="1:7" x14ac:dyDescent="0.25">
      <c r="A70" s="339" t="s">
        <v>4362</v>
      </c>
      <c r="B70" s="3" t="s">
        <v>4213</v>
      </c>
      <c r="C70" s="336">
        <v>0</v>
      </c>
      <c r="D70" s="472"/>
      <c r="E70" s="472"/>
      <c r="F70" s="472"/>
      <c r="G70" s="472"/>
    </row>
    <row r="71" spans="1:7" x14ac:dyDescent="0.25">
      <c r="A71" s="339" t="s">
        <v>4363</v>
      </c>
      <c r="B71" s="3" t="s">
        <v>4214</v>
      </c>
      <c r="C71" s="336">
        <v>0</v>
      </c>
      <c r="D71" s="472"/>
      <c r="E71" s="472"/>
      <c r="F71" s="472"/>
      <c r="G71" s="472"/>
    </row>
    <row r="72" spans="1:7" x14ac:dyDescent="0.25">
      <c r="A72" s="339" t="s">
        <v>4364</v>
      </c>
      <c r="B72" s="97" t="s">
        <v>4215</v>
      </c>
      <c r="C72" s="336">
        <v>0</v>
      </c>
      <c r="D72" s="472" t="str">
        <f>C79&amp;C78&amp;C77&amp;C76&amp;C75&amp;C74&amp;C73&amp;C72</f>
        <v>11010000</v>
      </c>
      <c r="E72" s="472"/>
      <c r="F72" s="472" t="str">
        <f t="shared" ref="F72" si="8">BIN2HEX(D72)</f>
        <v>D0</v>
      </c>
      <c r="G72" s="472"/>
    </row>
    <row r="73" spans="1:7" x14ac:dyDescent="0.25">
      <c r="A73" s="339" t="s">
        <v>4365</v>
      </c>
      <c r="B73" s="97" t="s">
        <v>4216</v>
      </c>
      <c r="C73" s="336">
        <v>0</v>
      </c>
      <c r="D73" s="472"/>
      <c r="E73" s="472"/>
      <c r="F73" s="472"/>
      <c r="G73" s="472"/>
    </row>
    <row r="74" spans="1:7" x14ac:dyDescent="0.25">
      <c r="A74" s="339" t="s">
        <v>4366</v>
      </c>
      <c r="B74" s="97" t="s">
        <v>4217</v>
      </c>
      <c r="C74" s="336">
        <v>0</v>
      </c>
      <c r="D74" s="472"/>
      <c r="E74" s="472"/>
      <c r="F74" s="472"/>
      <c r="G74" s="472"/>
    </row>
    <row r="75" spans="1:7" x14ac:dyDescent="0.25">
      <c r="A75" s="339" t="s">
        <v>4367</v>
      </c>
      <c r="B75" s="97" t="s">
        <v>4218</v>
      </c>
      <c r="C75" s="336">
        <v>0</v>
      </c>
      <c r="D75" s="472"/>
      <c r="E75" s="472"/>
      <c r="F75" s="472"/>
      <c r="G75" s="472"/>
    </row>
    <row r="76" spans="1:7" x14ac:dyDescent="0.25">
      <c r="A76" s="339" t="s">
        <v>4368</v>
      </c>
      <c r="B76" s="97" t="s">
        <v>4219</v>
      </c>
      <c r="C76" s="336">
        <v>1</v>
      </c>
      <c r="D76" s="472"/>
      <c r="E76" s="472"/>
      <c r="F76" s="472"/>
      <c r="G76" s="472"/>
    </row>
    <row r="77" spans="1:7" x14ac:dyDescent="0.25">
      <c r="A77" s="339" t="s">
        <v>4369</v>
      </c>
      <c r="B77" s="97" t="s">
        <v>4220</v>
      </c>
      <c r="C77" s="336">
        <v>0</v>
      </c>
      <c r="D77" s="472"/>
      <c r="E77" s="472"/>
      <c r="F77" s="472"/>
      <c r="G77" s="472"/>
    </row>
    <row r="78" spans="1:7" x14ac:dyDescent="0.25">
      <c r="A78" s="339" t="s">
        <v>4370</v>
      </c>
      <c r="B78" s="97" t="s">
        <v>4221</v>
      </c>
      <c r="C78" s="336">
        <v>1</v>
      </c>
      <c r="D78" s="472"/>
      <c r="E78" s="472"/>
      <c r="F78" s="472"/>
      <c r="G78" s="472"/>
    </row>
    <row r="79" spans="1:7" x14ac:dyDescent="0.25">
      <c r="A79" s="339" t="s">
        <v>4371</v>
      </c>
      <c r="B79" s="97" t="s">
        <v>4222</v>
      </c>
      <c r="C79" s="336">
        <v>1</v>
      </c>
      <c r="D79" s="472"/>
      <c r="E79" s="472"/>
      <c r="F79" s="472"/>
      <c r="G79" s="472"/>
    </row>
    <row r="80" spans="1:7" x14ac:dyDescent="0.25">
      <c r="A80" s="339" t="s">
        <v>4372</v>
      </c>
      <c r="B80" s="3" t="s">
        <v>4223</v>
      </c>
      <c r="C80" s="336">
        <v>1</v>
      </c>
      <c r="D80" s="472" t="str">
        <f>C87&amp;C86&amp;C85&amp;C84&amp;C83&amp;C82&amp;C81&amp;C80</f>
        <v>10010011</v>
      </c>
      <c r="E80" s="472"/>
      <c r="F80" s="472" t="str">
        <f t="shared" ref="F80" si="9">BIN2HEX(D80)</f>
        <v>93</v>
      </c>
      <c r="G80" s="472"/>
    </row>
    <row r="81" spans="1:7" x14ac:dyDescent="0.25">
      <c r="A81" s="339" t="s">
        <v>4373</v>
      </c>
      <c r="B81" s="3" t="s">
        <v>4224</v>
      </c>
      <c r="C81" s="336">
        <v>1</v>
      </c>
      <c r="D81" s="472"/>
      <c r="E81" s="472"/>
      <c r="F81" s="472"/>
      <c r="G81" s="472"/>
    </row>
    <row r="82" spans="1:7" x14ac:dyDescent="0.25">
      <c r="A82" s="339" t="s">
        <v>4374</v>
      </c>
      <c r="B82" s="3" t="s">
        <v>4225</v>
      </c>
      <c r="C82" s="336">
        <v>0</v>
      </c>
      <c r="D82" s="472"/>
      <c r="E82" s="472"/>
      <c r="F82" s="472"/>
      <c r="G82" s="472"/>
    </row>
    <row r="83" spans="1:7" x14ac:dyDescent="0.25">
      <c r="A83" s="339" t="s">
        <v>4375</v>
      </c>
      <c r="B83" s="3" t="s">
        <v>4226</v>
      </c>
      <c r="C83" s="336">
        <v>0</v>
      </c>
      <c r="D83" s="472"/>
      <c r="E83" s="472"/>
      <c r="F83" s="472"/>
      <c r="G83" s="472"/>
    </row>
    <row r="84" spans="1:7" x14ac:dyDescent="0.25">
      <c r="A84" s="339" t="s">
        <v>4376</v>
      </c>
      <c r="B84" s="3" t="s">
        <v>4227</v>
      </c>
      <c r="C84" s="336">
        <v>1</v>
      </c>
      <c r="D84" s="472"/>
      <c r="E84" s="472"/>
      <c r="F84" s="472"/>
      <c r="G84" s="472"/>
    </row>
    <row r="85" spans="1:7" x14ac:dyDescent="0.25">
      <c r="A85" s="339" t="s">
        <v>4377</v>
      </c>
      <c r="B85" s="3" t="s">
        <v>4228</v>
      </c>
      <c r="C85" s="336">
        <v>0</v>
      </c>
      <c r="D85" s="472"/>
      <c r="E85" s="472"/>
      <c r="F85" s="472"/>
      <c r="G85" s="472"/>
    </row>
    <row r="86" spans="1:7" x14ac:dyDescent="0.25">
      <c r="A86" s="339" t="s">
        <v>4378</v>
      </c>
      <c r="B86" s="3" t="s">
        <v>4229</v>
      </c>
      <c r="C86" s="336">
        <v>0</v>
      </c>
      <c r="D86" s="472"/>
      <c r="E86" s="472"/>
      <c r="F86" s="472"/>
      <c r="G86" s="472"/>
    </row>
    <row r="87" spans="1:7" x14ac:dyDescent="0.25">
      <c r="A87" s="339" t="s">
        <v>4379</v>
      </c>
      <c r="B87" s="3" t="s">
        <v>4230</v>
      </c>
      <c r="C87" s="336">
        <v>1</v>
      </c>
      <c r="D87" s="472"/>
      <c r="E87" s="472"/>
      <c r="F87" s="472"/>
      <c r="G87" s="472"/>
    </row>
    <row r="88" spans="1:7" x14ac:dyDescent="0.25">
      <c r="A88" s="339" t="s">
        <v>4380</v>
      </c>
      <c r="B88" s="97" t="s">
        <v>4231</v>
      </c>
      <c r="C88" s="336">
        <v>0</v>
      </c>
      <c r="D88" s="472" t="str">
        <f>C95&amp;C94&amp;C93&amp;C92&amp;C91&amp;C90&amp;C89&amp;C88</f>
        <v>11110000</v>
      </c>
      <c r="E88" s="472"/>
      <c r="F88" s="472" t="str">
        <f>BIN2HEX(D88)</f>
        <v>F0</v>
      </c>
      <c r="G88" s="472"/>
    </row>
    <row r="89" spans="1:7" x14ac:dyDescent="0.25">
      <c r="A89" s="339" t="s">
        <v>4381</v>
      </c>
      <c r="B89" s="97" t="s">
        <v>4232</v>
      </c>
      <c r="C89" s="336">
        <v>0</v>
      </c>
      <c r="D89" s="472"/>
      <c r="E89" s="472"/>
      <c r="F89" s="472"/>
      <c r="G89" s="472"/>
    </row>
    <row r="90" spans="1:7" x14ac:dyDescent="0.25">
      <c r="A90" s="339" t="s">
        <v>4382</v>
      </c>
      <c r="B90" s="97" t="s">
        <v>4233</v>
      </c>
      <c r="C90" s="336">
        <v>0</v>
      </c>
      <c r="D90" s="472"/>
      <c r="E90" s="472"/>
      <c r="F90" s="472"/>
      <c r="G90" s="472"/>
    </row>
    <row r="91" spans="1:7" x14ac:dyDescent="0.25">
      <c r="A91" s="339" t="s">
        <v>4383</v>
      </c>
      <c r="B91" s="97" t="s">
        <v>4234</v>
      </c>
      <c r="C91" s="336">
        <v>0</v>
      </c>
      <c r="D91" s="472"/>
      <c r="E91" s="472"/>
      <c r="F91" s="472"/>
      <c r="G91" s="472"/>
    </row>
    <row r="92" spans="1:7" x14ac:dyDescent="0.25">
      <c r="A92" s="339" t="s">
        <v>4384</v>
      </c>
      <c r="B92" s="97" t="s">
        <v>4235</v>
      </c>
      <c r="C92" s="336">
        <v>1</v>
      </c>
      <c r="D92" s="472"/>
      <c r="E92" s="472"/>
      <c r="F92" s="472"/>
      <c r="G92" s="472"/>
    </row>
    <row r="93" spans="1:7" x14ac:dyDescent="0.25">
      <c r="A93" s="339" t="s">
        <v>4385</v>
      </c>
      <c r="B93" s="97" t="s">
        <v>4236</v>
      </c>
      <c r="C93" s="336">
        <v>1</v>
      </c>
      <c r="D93" s="472"/>
      <c r="E93" s="472"/>
      <c r="F93" s="472"/>
      <c r="G93" s="472"/>
    </row>
    <row r="94" spans="1:7" x14ac:dyDescent="0.25">
      <c r="A94" s="339" t="s">
        <v>4386</v>
      </c>
      <c r="B94" s="97" t="s">
        <v>4237</v>
      </c>
      <c r="C94" s="336">
        <v>1</v>
      </c>
      <c r="D94" s="472"/>
      <c r="E94" s="472"/>
      <c r="F94" s="472"/>
      <c r="G94" s="472"/>
    </row>
    <row r="95" spans="1:7" x14ac:dyDescent="0.25">
      <c r="A95" s="339" t="s">
        <v>4387</v>
      </c>
      <c r="B95" s="97" t="s">
        <v>4238</v>
      </c>
      <c r="C95" s="336">
        <v>1</v>
      </c>
      <c r="D95" s="472"/>
      <c r="E95" s="472"/>
      <c r="F95" s="472"/>
      <c r="G95" s="472"/>
    </row>
    <row r="96" spans="1:7" x14ac:dyDescent="0.25">
      <c r="A96" s="339" t="s">
        <v>4388</v>
      </c>
      <c r="B96" s="3" t="s">
        <v>4239</v>
      </c>
      <c r="C96" s="336">
        <v>0</v>
      </c>
      <c r="D96" s="472" t="str">
        <f>C103&amp;C102&amp;C101&amp;C100&amp;C99&amp;C98&amp;C97&amp;C96</f>
        <v>10000110</v>
      </c>
      <c r="E96" s="472"/>
      <c r="F96" s="472" t="str">
        <f t="shared" ref="F96" si="10">BIN2HEX(D96)</f>
        <v>86</v>
      </c>
      <c r="G96" s="472"/>
    </row>
    <row r="97" spans="1:7" x14ac:dyDescent="0.25">
      <c r="A97" s="339" t="s">
        <v>4389</v>
      </c>
      <c r="B97" s="3" t="s">
        <v>4240</v>
      </c>
      <c r="C97" s="336">
        <v>1</v>
      </c>
      <c r="D97" s="472"/>
      <c r="E97" s="472"/>
      <c r="F97" s="472"/>
      <c r="G97" s="472"/>
    </row>
    <row r="98" spans="1:7" x14ac:dyDescent="0.25">
      <c r="A98" s="339" t="s">
        <v>4390</v>
      </c>
      <c r="B98" s="3" t="s">
        <v>4241</v>
      </c>
      <c r="C98" s="336">
        <v>1</v>
      </c>
      <c r="D98" s="472"/>
      <c r="E98" s="472"/>
      <c r="F98" s="472"/>
      <c r="G98" s="472"/>
    </row>
    <row r="99" spans="1:7" x14ac:dyDescent="0.25">
      <c r="A99" s="339" t="s">
        <v>4391</v>
      </c>
      <c r="B99" s="3" t="s">
        <v>4242</v>
      </c>
      <c r="C99" s="336">
        <v>0</v>
      </c>
      <c r="D99" s="472"/>
      <c r="E99" s="472"/>
      <c r="F99" s="472"/>
      <c r="G99" s="472"/>
    </row>
    <row r="100" spans="1:7" x14ac:dyDescent="0.25">
      <c r="A100" s="339" t="s">
        <v>4392</v>
      </c>
      <c r="B100" s="3" t="s">
        <v>4243</v>
      </c>
      <c r="C100" s="336">
        <v>0</v>
      </c>
      <c r="D100" s="472"/>
      <c r="E100" s="472"/>
      <c r="F100" s="472"/>
      <c r="G100" s="472"/>
    </row>
    <row r="101" spans="1:7" x14ac:dyDescent="0.25">
      <c r="A101" s="339" t="s">
        <v>4393</v>
      </c>
      <c r="B101" s="3" t="s">
        <v>4244</v>
      </c>
      <c r="C101" s="336">
        <v>0</v>
      </c>
      <c r="D101" s="472"/>
      <c r="E101" s="472"/>
      <c r="F101" s="472"/>
      <c r="G101" s="472"/>
    </row>
    <row r="102" spans="1:7" x14ac:dyDescent="0.25">
      <c r="A102" s="339" t="s">
        <v>4394</v>
      </c>
      <c r="B102" s="3" t="s">
        <v>4245</v>
      </c>
      <c r="C102" s="336">
        <v>0</v>
      </c>
      <c r="D102" s="472"/>
      <c r="E102" s="472"/>
      <c r="F102" s="472"/>
      <c r="G102" s="472"/>
    </row>
    <row r="103" spans="1:7" x14ac:dyDescent="0.25">
      <c r="A103" s="339" t="s">
        <v>4395</v>
      </c>
      <c r="B103" s="3" t="s">
        <v>4246</v>
      </c>
      <c r="C103" s="336">
        <v>1</v>
      </c>
      <c r="D103" s="472"/>
      <c r="E103" s="472"/>
      <c r="F103" s="472"/>
      <c r="G103" s="472"/>
    </row>
    <row r="104" spans="1:7" x14ac:dyDescent="0.25">
      <c r="A104" s="339" t="s">
        <v>4396</v>
      </c>
      <c r="B104" s="97" t="s">
        <v>4247</v>
      </c>
      <c r="C104" s="336">
        <v>0</v>
      </c>
      <c r="D104" s="472" t="str">
        <f>C111&amp;C110&amp;C109&amp;C108&amp;C107&amp;C106&amp;C105&amp;C104</f>
        <v>00000000</v>
      </c>
      <c r="E104" s="472"/>
      <c r="F104" s="472" t="str">
        <f t="shared" ref="F104" si="11">BIN2HEX(D104)</f>
        <v>0</v>
      </c>
      <c r="G104" s="472"/>
    </row>
    <row r="105" spans="1:7" x14ac:dyDescent="0.25">
      <c r="A105" s="339" t="s">
        <v>4397</v>
      </c>
      <c r="B105" s="97" t="s">
        <v>4176</v>
      </c>
      <c r="C105" s="336">
        <v>0</v>
      </c>
      <c r="D105" s="472"/>
      <c r="E105" s="472"/>
      <c r="F105" s="472"/>
      <c r="G105" s="472"/>
    </row>
    <row r="106" spans="1:7" x14ac:dyDescent="0.25">
      <c r="A106" s="339" t="s">
        <v>4398</v>
      </c>
      <c r="B106" s="97" t="s">
        <v>4248</v>
      </c>
      <c r="C106" s="336">
        <v>0</v>
      </c>
      <c r="D106" s="472"/>
      <c r="E106" s="472"/>
      <c r="F106" s="472"/>
      <c r="G106" s="472"/>
    </row>
    <row r="107" spans="1:7" x14ac:dyDescent="0.25">
      <c r="A107" s="339" t="s">
        <v>4399</v>
      </c>
      <c r="B107" s="97" t="s">
        <v>4249</v>
      </c>
      <c r="C107" s="336">
        <v>0</v>
      </c>
      <c r="D107" s="472"/>
      <c r="E107" s="472"/>
      <c r="F107" s="472"/>
      <c r="G107" s="472"/>
    </row>
    <row r="108" spans="1:7" x14ac:dyDescent="0.25">
      <c r="A108" s="339" t="s">
        <v>4400</v>
      </c>
      <c r="B108" s="97" t="s">
        <v>4250</v>
      </c>
      <c r="C108" s="336">
        <v>0</v>
      </c>
      <c r="D108" s="472"/>
      <c r="E108" s="472"/>
      <c r="F108" s="472"/>
      <c r="G108" s="472"/>
    </row>
    <row r="109" spans="1:7" x14ac:dyDescent="0.25">
      <c r="A109" s="339" t="s">
        <v>4401</v>
      </c>
      <c r="B109" s="97" t="s">
        <v>4251</v>
      </c>
      <c r="C109" s="336">
        <v>0</v>
      </c>
      <c r="D109" s="472"/>
      <c r="E109" s="472"/>
      <c r="F109" s="472"/>
      <c r="G109" s="472"/>
    </row>
    <row r="110" spans="1:7" x14ac:dyDescent="0.25">
      <c r="A110" s="339" t="s">
        <v>4402</v>
      </c>
      <c r="B110" s="97" t="s">
        <v>4252</v>
      </c>
      <c r="C110" s="336">
        <v>0</v>
      </c>
      <c r="D110" s="472"/>
      <c r="E110" s="472"/>
      <c r="F110" s="472"/>
      <c r="G110" s="472"/>
    </row>
    <row r="111" spans="1:7" x14ac:dyDescent="0.25">
      <c r="A111" s="339" t="s">
        <v>4403</v>
      </c>
      <c r="B111" s="97" t="s">
        <v>4253</v>
      </c>
      <c r="C111" s="336">
        <v>0</v>
      </c>
      <c r="D111" s="472"/>
      <c r="E111" s="472"/>
      <c r="F111" s="472"/>
      <c r="G111" s="472"/>
    </row>
    <row r="112" spans="1:7" x14ac:dyDescent="0.25">
      <c r="A112" s="339" t="s">
        <v>4404</v>
      </c>
      <c r="B112" s="19" t="s">
        <v>4254</v>
      </c>
      <c r="C112" s="337">
        <v>0</v>
      </c>
      <c r="D112" s="472" t="str">
        <f>C119&amp;C118&amp;C117&amp;C116&amp;C115&amp;C114&amp;C113&amp;C112</f>
        <v>00000000</v>
      </c>
      <c r="E112" s="472"/>
      <c r="F112" s="537" t="str">
        <f t="shared" ref="F112" si="12">BIN2HEX(D112)</f>
        <v>0</v>
      </c>
      <c r="G112" s="537"/>
    </row>
    <row r="113" spans="1:7" x14ac:dyDescent="0.25">
      <c r="A113" s="339" t="s">
        <v>4405</v>
      </c>
      <c r="B113" s="19" t="s">
        <v>4255</v>
      </c>
      <c r="C113" s="337">
        <v>0</v>
      </c>
      <c r="D113" s="472"/>
      <c r="E113" s="472"/>
      <c r="F113" s="537"/>
      <c r="G113" s="537"/>
    </row>
    <row r="114" spans="1:7" x14ac:dyDescent="0.25">
      <c r="A114" s="339" t="s">
        <v>4406</v>
      </c>
      <c r="B114" s="19" t="s">
        <v>4256</v>
      </c>
      <c r="C114" s="337">
        <v>0</v>
      </c>
      <c r="D114" s="472"/>
      <c r="E114" s="472"/>
      <c r="F114" s="537"/>
      <c r="G114" s="537"/>
    </row>
    <row r="115" spans="1:7" x14ac:dyDescent="0.25">
      <c r="A115" s="339" t="s">
        <v>4407</v>
      </c>
      <c r="B115" s="19" t="s">
        <v>4257</v>
      </c>
      <c r="C115" s="337">
        <v>0</v>
      </c>
      <c r="D115" s="472"/>
      <c r="E115" s="472"/>
      <c r="F115" s="537"/>
      <c r="G115" s="537"/>
    </row>
    <row r="116" spans="1:7" x14ac:dyDescent="0.25">
      <c r="A116" s="339" t="s">
        <v>4408</v>
      </c>
      <c r="B116" s="19" t="s">
        <v>4258</v>
      </c>
      <c r="C116" s="337">
        <v>0</v>
      </c>
      <c r="D116" s="472"/>
      <c r="E116" s="472"/>
      <c r="F116" s="537"/>
      <c r="G116" s="537"/>
    </row>
    <row r="117" spans="1:7" x14ac:dyDescent="0.25">
      <c r="A117" s="339" t="s">
        <v>4409</v>
      </c>
      <c r="B117" s="19" t="s">
        <v>4259</v>
      </c>
      <c r="C117" s="337">
        <v>0</v>
      </c>
      <c r="D117" s="472"/>
      <c r="E117" s="472"/>
      <c r="F117" s="537"/>
      <c r="G117" s="537"/>
    </row>
    <row r="118" spans="1:7" x14ac:dyDescent="0.25">
      <c r="A118" s="339" t="s">
        <v>4410</v>
      </c>
      <c r="B118" s="19" t="s">
        <v>4260</v>
      </c>
      <c r="C118" s="337">
        <v>0</v>
      </c>
      <c r="D118" s="472"/>
      <c r="E118" s="472"/>
      <c r="F118" s="537"/>
      <c r="G118" s="537"/>
    </row>
    <row r="119" spans="1:7" x14ac:dyDescent="0.25">
      <c r="A119" s="339" t="s">
        <v>4411</v>
      </c>
      <c r="B119" s="19"/>
      <c r="C119" s="337">
        <v>0</v>
      </c>
      <c r="D119" s="472"/>
      <c r="E119" s="472"/>
      <c r="F119" s="537"/>
      <c r="G119" s="537"/>
    </row>
    <row r="120" spans="1:7" x14ac:dyDescent="0.25">
      <c r="B120" t="s">
        <v>365</v>
      </c>
    </row>
  </sheetData>
  <mergeCells count="34">
    <mergeCell ref="F72:G79"/>
    <mergeCell ref="F80:G87"/>
    <mergeCell ref="F88:G95"/>
    <mergeCell ref="F96:G103"/>
    <mergeCell ref="F104:G111"/>
    <mergeCell ref="F112:G119"/>
    <mergeCell ref="D104:E111"/>
    <mergeCell ref="D112:E119"/>
    <mergeCell ref="F8:G15"/>
    <mergeCell ref="F16:G23"/>
    <mergeCell ref="F24:G31"/>
    <mergeCell ref="F32:G39"/>
    <mergeCell ref="F40:G47"/>
    <mergeCell ref="F48:G55"/>
    <mergeCell ref="F56:G63"/>
    <mergeCell ref="F64:G71"/>
    <mergeCell ref="D56:E63"/>
    <mergeCell ref="D64:E71"/>
    <mergeCell ref="D72:E79"/>
    <mergeCell ref="D80:E87"/>
    <mergeCell ref="D88:E95"/>
    <mergeCell ref="D96:E103"/>
    <mergeCell ref="D8:E15"/>
    <mergeCell ref="D16:E23"/>
    <mergeCell ref="D24:E31"/>
    <mergeCell ref="D32:E39"/>
    <mergeCell ref="D40:E47"/>
    <mergeCell ref="D48:E55"/>
    <mergeCell ref="B6:B7"/>
    <mergeCell ref="C6:C7"/>
    <mergeCell ref="H8:Q15"/>
    <mergeCell ref="D6:E7"/>
    <mergeCell ref="F6:G7"/>
    <mergeCell ref="H6:Q7"/>
  </mergeCells>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0"/>
  <dimension ref="A2:AH258"/>
  <sheetViews>
    <sheetView topLeftCell="D115" zoomScale="70" zoomScaleNormal="70" workbookViewId="0">
      <selection activeCell="G20" sqref="G20:H20"/>
    </sheetView>
  </sheetViews>
  <sheetFormatPr defaultRowHeight="15" x14ac:dyDescent="0.25"/>
  <cols>
    <col min="3" max="3" width="13.7109375" customWidth="1"/>
    <col min="4" max="4" width="18.85546875" customWidth="1"/>
    <col min="8" max="8" width="40.7109375" customWidth="1"/>
    <col min="14" max="14" width="6.28515625" customWidth="1"/>
    <col min="15" max="15" width="33" customWidth="1"/>
    <col min="16" max="16" width="24.140625" style="327" customWidth="1"/>
    <col min="17" max="17" width="27.42578125" customWidth="1"/>
    <col min="21" max="22" width="9.140625" style="328"/>
    <col min="23" max="23" width="12" customWidth="1"/>
    <col min="27" max="27" width="42.7109375" customWidth="1"/>
    <col min="29" max="29" width="22.28515625" customWidth="1"/>
    <col min="31" max="31" width="23" customWidth="1"/>
    <col min="32" max="32" width="16.85546875" customWidth="1"/>
    <col min="33" max="33" width="22.7109375" style="327" customWidth="1"/>
    <col min="34" max="34" width="16.28515625" customWidth="1"/>
  </cols>
  <sheetData>
    <row r="2" spans="1:34" x14ac:dyDescent="0.25">
      <c r="B2" t="s">
        <v>3770</v>
      </c>
      <c r="U2" s="576">
        <v>51011</v>
      </c>
      <c r="V2" s="472"/>
      <c r="W2" s="472"/>
      <c r="X2" s="472"/>
      <c r="Y2" s="472"/>
      <c r="Z2" s="472"/>
      <c r="AA2" s="472"/>
      <c r="AB2" s="472"/>
      <c r="AC2" s="472"/>
      <c r="AD2" s="472"/>
      <c r="AE2" s="472"/>
      <c r="AF2" s="472"/>
      <c r="AG2" s="472"/>
      <c r="AH2" s="472"/>
    </row>
    <row r="3" spans="1:34" x14ac:dyDescent="0.25">
      <c r="U3" s="472"/>
      <c r="V3" s="472"/>
      <c r="W3" s="472"/>
      <c r="X3" s="472"/>
      <c r="Y3" s="472"/>
      <c r="Z3" s="472"/>
      <c r="AA3" s="472"/>
      <c r="AB3" s="472"/>
      <c r="AC3" s="472"/>
      <c r="AD3" s="472"/>
      <c r="AE3" s="472"/>
      <c r="AF3" s="472"/>
      <c r="AG3" s="472"/>
      <c r="AH3" s="472"/>
    </row>
    <row r="4" spans="1:34" x14ac:dyDescent="0.25">
      <c r="U4" s="472"/>
      <c r="V4" s="472"/>
      <c r="W4" s="472"/>
      <c r="X4" s="472"/>
      <c r="Y4" s="472"/>
      <c r="Z4" s="472"/>
      <c r="AA4" s="472"/>
      <c r="AB4" s="472"/>
      <c r="AC4" s="472"/>
      <c r="AD4" s="472"/>
      <c r="AE4" s="472"/>
      <c r="AF4" s="472"/>
      <c r="AG4" s="472"/>
      <c r="AH4" s="472"/>
    </row>
    <row r="5" spans="1:34" x14ac:dyDescent="0.25">
      <c r="U5" s="472"/>
      <c r="V5" s="472"/>
      <c r="W5" s="472"/>
      <c r="X5" s="472"/>
      <c r="Y5" s="472"/>
      <c r="Z5" s="472"/>
      <c r="AA5" s="472"/>
      <c r="AB5" s="472"/>
      <c r="AC5" s="472"/>
      <c r="AD5" s="472"/>
      <c r="AE5" s="472"/>
      <c r="AF5" s="472"/>
      <c r="AG5" s="472"/>
      <c r="AH5" s="472"/>
    </row>
    <row r="7" spans="1:34" ht="21" x14ac:dyDescent="0.35">
      <c r="A7" s="581" t="s">
        <v>3908</v>
      </c>
      <c r="B7" s="581"/>
      <c r="C7" s="332"/>
      <c r="D7" s="332" t="s">
        <v>3893</v>
      </c>
      <c r="E7" s="584" t="s">
        <v>162</v>
      </c>
      <c r="F7" s="584"/>
      <c r="G7" s="584" t="s">
        <v>163</v>
      </c>
      <c r="H7" s="584"/>
      <c r="I7" s="584" t="s">
        <v>3763</v>
      </c>
      <c r="J7" s="584"/>
      <c r="K7" s="584" t="s">
        <v>3764</v>
      </c>
      <c r="L7" s="584"/>
      <c r="M7" s="584" t="s">
        <v>3771</v>
      </c>
      <c r="N7" s="584"/>
      <c r="O7" s="332" t="s">
        <v>3895</v>
      </c>
      <c r="P7" s="332" t="s">
        <v>3892</v>
      </c>
      <c r="Q7" s="332" t="s">
        <v>3894</v>
      </c>
      <c r="U7" s="582" t="s">
        <v>3908</v>
      </c>
      <c r="V7" s="582"/>
      <c r="W7" s="331" t="s">
        <v>1639</v>
      </c>
      <c r="X7" s="580" t="s">
        <v>1096</v>
      </c>
      <c r="Y7" s="580"/>
      <c r="Z7" s="580" t="s">
        <v>163</v>
      </c>
      <c r="AA7" s="580"/>
      <c r="AB7" s="580" t="s">
        <v>833</v>
      </c>
      <c r="AC7" s="580"/>
      <c r="AD7" s="580" t="s">
        <v>166</v>
      </c>
      <c r="AE7" s="580"/>
      <c r="AF7" s="331" t="s">
        <v>3965</v>
      </c>
      <c r="AG7" s="331" t="s">
        <v>3966</v>
      </c>
      <c r="AH7" s="331" t="s">
        <v>3894</v>
      </c>
    </row>
    <row r="8" spans="1:34" x14ac:dyDescent="0.25">
      <c r="A8" s="578" t="s">
        <v>3772</v>
      </c>
      <c r="B8" s="578"/>
      <c r="C8" s="327">
        <v>28421</v>
      </c>
      <c r="D8" s="327" t="str">
        <f>DEC2HEX(C8)</f>
        <v>6F05</v>
      </c>
      <c r="E8" s="488" t="s">
        <v>175</v>
      </c>
      <c r="F8" s="488"/>
      <c r="G8" s="438" t="s">
        <v>3767</v>
      </c>
      <c r="H8" s="438"/>
      <c r="I8" s="438" t="s">
        <v>274</v>
      </c>
      <c r="J8" s="438"/>
      <c r="K8" s="438" t="s">
        <v>274</v>
      </c>
      <c r="L8" s="438"/>
      <c r="M8" s="438"/>
      <c r="N8" s="438"/>
      <c r="O8" s="327" t="s">
        <v>338</v>
      </c>
      <c r="U8" s="578" t="s">
        <v>3909</v>
      </c>
      <c r="V8" s="578"/>
      <c r="W8" s="327" t="str">
        <f>DEC2HEX(C8)</f>
        <v>6F05</v>
      </c>
      <c r="X8" s="438" t="s">
        <v>175</v>
      </c>
      <c r="Y8" s="438"/>
      <c r="Z8" s="438" t="s">
        <v>198</v>
      </c>
      <c r="AA8" s="438"/>
      <c r="AB8" s="438" t="s">
        <v>274</v>
      </c>
      <c r="AC8" s="438"/>
      <c r="AD8" s="438" t="s">
        <v>274</v>
      </c>
      <c r="AE8" s="438"/>
      <c r="AF8" t="s">
        <v>54</v>
      </c>
      <c r="AG8" s="327" t="s">
        <v>336</v>
      </c>
    </row>
    <row r="9" spans="1:34" x14ac:dyDescent="0.25">
      <c r="A9" s="577" t="s">
        <v>3838</v>
      </c>
      <c r="B9" s="577"/>
      <c r="C9" s="327">
        <v>28422</v>
      </c>
      <c r="D9" s="327" t="str">
        <f t="shared" ref="D9:D72" si="0">DEC2HEX(C9)</f>
        <v>6F06</v>
      </c>
      <c r="E9" s="488" t="s">
        <v>175</v>
      </c>
      <c r="F9" s="488"/>
      <c r="G9" s="438" t="s">
        <v>274</v>
      </c>
      <c r="H9" s="438"/>
      <c r="I9" s="438" t="s">
        <v>274</v>
      </c>
      <c r="J9" s="438"/>
      <c r="K9" s="438" t="s">
        <v>274</v>
      </c>
      <c r="L9" s="438"/>
      <c r="M9" s="438">
        <v>17</v>
      </c>
      <c r="N9" s="438"/>
      <c r="O9" s="327" t="s">
        <v>336</v>
      </c>
      <c r="Q9" t="s">
        <v>3839</v>
      </c>
      <c r="U9" s="500"/>
      <c r="V9" s="500"/>
      <c r="W9" s="327" t="str">
        <f t="shared" ref="W9:W72" si="1">DEC2HEX(C9)</f>
        <v>6F06</v>
      </c>
      <c r="X9" s="438"/>
      <c r="Y9" s="438"/>
      <c r="Z9" s="438"/>
      <c r="AA9" s="438"/>
      <c r="AB9" s="438"/>
      <c r="AC9" s="438"/>
      <c r="AD9" s="438"/>
      <c r="AE9" s="438"/>
    </row>
    <row r="10" spans="1:34" x14ac:dyDescent="0.25">
      <c r="A10" s="578" t="s">
        <v>3773</v>
      </c>
      <c r="B10" s="578"/>
      <c r="C10" s="327">
        <v>28423</v>
      </c>
      <c r="D10" s="327" t="str">
        <f t="shared" si="0"/>
        <v>6F07</v>
      </c>
      <c r="E10" s="438" t="s">
        <v>3767</v>
      </c>
      <c r="F10" s="438"/>
      <c r="G10" s="438" t="s">
        <v>274</v>
      </c>
      <c r="H10" s="438"/>
      <c r="I10" s="438" t="s">
        <v>274</v>
      </c>
      <c r="J10" s="438"/>
      <c r="K10" s="438" t="s">
        <v>274</v>
      </c>
      <c r="L10" s="438"/>
      <c r="M10" s="583" t="s">
        <v>2213</v>
      </c>
      <c r="N10" s="438"/>
      <c r="O10" s="327" t="s">
        <v>336</v>
      </c>
      <c r="U10" s="578" t="s">
        <v>574</v>
      </c>
      <c r="V10" s="578"/>
      <c r="W10" s="327" t="str">
        <f t="shared" si="1"/>
        <v>6F07</v>
      </c>
      <c r="X10" s="438" t="s">
        <v>198</v>
      </c>
      <c r="Y10" s="438"/>
      <c r="Z10" s="438" t="s">
        <v>274</v>
      </c>
      <c r="AA10" s="438"/>
      <c r="AB10" s="438" t="s">
        <v>274</v>
      </c>
      <c r="AC10" s="438"/>
      <c r="AD10" s="438" t="s">
        <v>198</v>
      </c>
      <c r="AE10" s="438"/>
      <c r="AF10" t="s">
        <v>54</v>
      </c>
      <c r="AG10" s="327" t="s">
        <v>336</v>
      </c>
    </row>
    <row r="11" spans="1:34" x14ac:dyDescent="0.25">
      <c r="A11" s="578" t="s">
        <v>3774</v>
      </c>
      <c r="B11" s="578"/>
      <c r="C11" s="327">
        <v>28424</v>
      </c>
      <c r="D11" s="327" t="str">
        <f t="shared" si="0"/>
        <v>6F08</v>
      </c>
      <c r="E11" s="438" t="s">
        <v>3767</v>
      </c>
      <c r="F11" s="438"/>
      <c r="G11" s="438" t="s">
        <v>3767</v>
      </c>
      <c r="H11" s="438"/>
      <c r="I11" s="438" t="s">
        <v>274</v>
      </c>
      <c r="J11" s="438"/>
      <c r="K11" s="438" t="s">
        <v>274</v>
      </c>
      <c r="L11" s="438"/>
      <c r="M11" s="583" t="s">
        <v>2211</v>
      </c>
      <c r="N11" s="438"/>
      <c r="O11" s="327" t="s">
        <v>336</v>
      </c>
      <c r="U11" s="500"/>
      <c r="V11" s="500"/>
      <c r="W11" s="327" t="str">
        <f t="shared" si="1"/>
        <v>6F08</v>
      </c>
      <c r="X11" s="438"/>
      <c r="Y11" s="438"/>
      <c r="Z11" s="438"/>
      <c r="AA11" s="438"/>
      <c r="AB11" s="438"/>
      <c r="AC11" s="438"/>
      <c r="AD11" s="438"/>
      <c r="AE11" s="438"/>
    </row>
    <row r="12" spans="1:34" x14ac:dyDescent="0.25">
      <c r="A12" s="578" t="s">
        <v>3775</v>
      </c>
      <c r="B12" s="578"/>
      <c r="C12" s="327">
        <v>28425</v>
      </c>
      <c r="D12" s="327" t="str">
        <f t="shared" si="0"/>
        <v>6F09</v>
      </c>
      <c r="E12" s="438" t="s">
        <v>3767</v>
      </c>
      <c r="F12" s="438"/>
      <c r="G12" s="438" t="s">
        <v>3767</v>
      </c>
      <c r="H12" s="438"/>
      <c r="I12" s="438" t="s">
        <v>274</v>
      </c>
      <c r="J12" s="438"/>
      <c r="K12" s="438" t="s">
        <v>274</v>
      </c>
      <c r="L12" s="438"/>
      <c r="M12" s="583" t="s">
        <v>2210</v>
      </c>
      <c r="N12" s="438"/>
      <c r="O12" s="327" t="s">
        <v>336</v>
      </c>
      <c r="U12" s="500"/>
      <c r="V12" s="500"/>
      <c r="W12" s="327" t="str">
        <f t="shared" si="1"/>
        <v>6F09</v>
      </c>
      <c r="X12" s="438"/>
      <c r="Y12" s="438"/>
      <c r="Z12" s="438"/>
      <c r="AA12" s="438"/>
      <c r="AB12" s="438"/>
      <c r="AC12" s="438"/>
      <c r="AD12" s="438"/>
      <c r="AE12" s="438"/>
    </row>
    <row r="13" spans="1:34" x14ac:dyDescent="0.25">
      <c r="A13" s="500"/>
      <c r="B13" s="500"/>
      <c r="C13" s="327">
        <v>28426</v>
      </c>
      <c r="D13" s="327" t="str">
        <f t="shared" si="0"/>
        <v>6F0A</v>
      </c>
      <c r="E13" s="438"/>
      <c r="F13" s="438"/>
      <c r="G13" s="438"/>
      <c r="H13" s="438"/>
      <c r="I13" s="438"/>
      <c r="J13" s="438"/>
      <c r="K13" s="438"/>
      <c r="L13" s="438"/>
      <c r="M13" s="438"/>
      <c r="N13" s="438"/>
      <c r="O13" s="326"/>
      <c r="U13" s="500"/>
      <c r="V13" s="500"/>
      <c r="W13" s="327" t="str">
        <f t="shared" si="1"/>
        <v>6F0A</v>
      </c>
      <c r="X13" s="438"/>
      <c r="Y13" s="438"/>
      <c r="Z13" s="438"/>
      <c r="AA13" s="438"/>
      <c r="AB13" s="438"/>
      <c r="AC13" s="438"/>
      <c r="AD13" s="438"/>
      <c r="AE13" s="438"/>
    </row>
    <row r="14" spans="1:34" x14ac:dyDescent="0.25">
      <c r="A14" s="500"/>
      <c r="B14" s="500"/>
      <c r="C14" s="327">
        <v>28427</v>
      </c>
      <c r="D14" s="327" t="str">
        <f t="shared" si="0"/>
        <v>6F0B</v>
      </c>
      <c r="E14" s="438"/>
      <c r="F14" s="438"/>
      <c r="G14" s="438"/>
      <c r="H14" s="438"/>
      <c r="I14" s="438"/>
      <c r="J14" s="438"/>
      <c r="K14" s="438"/>
      <c r="L14" s="438"/>
      <c r="M14" s="438"/>
      <c r="N14" s="438"/>
      <c r="O14" s="326"/>
      <c r="U14" s="500"/>
      <c r="V14" s="500"/>
      <c r="W14" s="327" t="str">
        <f t="shared" si="1"/>
        <v>6F0B</v>
      </c>
      <c r="X14" s="438"/>
      <c r="Y14" s="438"/>
      <c r="Z14" s="438"/>
      <c r="AA14" s="438"/>
      <c r="AB14" s="438"/>
      <c r="AC14" s="438"/>
      <c r="AD14" s="438"/>
      <c r="AE14" s="438"/>
    </row>
    <row r="15" spans="1:34" x14ac:dyDescent="0.25">
      <c r="A15" s="500"/>
      <c r="B15" s="500"/>
      <c r="C15" s="327">
        <v>28428</v>
      </c>
      <c r="D15" s="327" t="str">
        <f t="shared" si="0"/>
        <v>6F0C</v>
      </c>
      <c r="E15" s="438"/>
      <c r="F15" s="438"/>
      <c r="G15" s="438"/>
      <c r="H15" s="438"/>
      <c r="I15" s="438"/>
      <c r="J15" s="438"/>
      <c r="K15" s="438"/>
      <c r="L15" s="438"/>
      <c r="M15" s="438"/>
      <c r="N15" s="438"/>
      <c r="O15" s="326"/>
      <c r="U15" s="500"/>
      <c r="V15" s="500"/>
      <c r="W15" s="327" t="str">
        <f t="shared" si="1"/>
        <v>6F0C</v>
      </c>
      <c r="X15" s="438"/>
      <c r="Y15" s="438"/>
      <c r="Z15" s="438"/>
      <c r="AA15" s="438"/>
      <c r="AB15" s="438"/>
      <c r="AC15" s="438"/>
      <c r="AD15" s="438"/>
      <c r="AE15" s="438"/>
    </row>
    <row r="16" spans="1:34" x14ac:dyDescent="0.25">
      <c r="A16" s="500"/>
      <c r="B16" s="500"/>
      <c r="C16" s="327">
        <v>28429</v>
      </c>
      <c r="D16" s="327" t="str">
        <f t="shared" si="0"/>
        <v>6F0D</v>
      </c>
      <c r="E16" s="438"/>
      <c r="F16" s="438"/>
      <c r="G16" s="438"/>
      <c r="H16" s="438"/>
      <c r="I16" s="438"/>
      <c r="J16" s="438"/>
      <c r="K16" s="438"/>
      <c r="L16" s="438"/>
      <c r="M16" s="438"/>
      <c r="N16" s="438"/>
      <c r="O16" s="326"/>
      <c r="U16" s="500"/>
      <c r="V16" s="500"/>
      <c r="W16" s="327" t="str">
        <f t="shared" si="1"/>
        <v>6F0D</v>
      </c>
      <c r="X16" s="438"/>
      <c r="Y16" s="438"/>
      <c r="Z16" s="438"/>
      <c r="AA16" s="438"/>
      <c r="AB16" s="438"/>
      <c r="AC16" s="438"/>
      <c r="AD16" s="438"/>
      <c r="AE16" s="438"/>
    </row>
    <row r="17" spans="1:31" x14ac:dyDescent="0.25">
      <c r="A17" s="500"/>
      <c r="B17" s="500"/>
      <c r="C17" s="327">
        <v>28430</v>
      </c>
      <c r="D17" s="327" t="str">
        <f t="shared" si="0"/>
        <v>6F0E</v>
      </c>
      <c r="E17" s="438"/>
      <c r="F17" s="438"/>
      <c r="G17" s="438"/>
      <c r="H17" s="438"/>
      <c r="I17" s="438"/>
      <c r="J17" s="438"/>
      <c r="K17" s="438"/>
      <c r="L17" s="438"/>
      <c r="M17" s="438"/>
      <c r="N17" s="438"/>
      <c r="O17" s="326"/>
      <c r="U17" s="500"/>
      <c r="V17" s="500"/>
      <c r="W17" s="327" t="str">
        <f t="shared" si="1"/>
        <v>6F0E</v>
      </c>
      <c r="X17" s="438"/>
      <c r="Y17" s="438"/>
      <c r="Z17" s="438"/>
      <c r="AA17" s="438"/>
      <c r="AB17" s="438"/>
      <c r="AC17" s="438"/>
      <c r="AD17" s="438"/>
      <c r="AE17" s="438"/>
    </row>
    <row r="18" spans="1:31" x14ac:dyDescent="0.25">
      <c r="A18" s="500"/>
      <c r="B18" s="500"/>
      <c r="C18" s="327">
        <v>28431</v>
      </c>
      <c r="D18" s="327" t="str">
        <f t="shared" si="0"/>
        <v>6F0F</v>
      </c>
      <c r="E18" s="438"/>
      <c r="F18" s="438"/>
      <c r="G18" s="438"/>
      <c r="H18" s="438"/>
      <c r="I18" s="438"/>
      <c r="J18" s="438"/>
      <c r="K18" s="438"/>
      <c r="L18" s="438"/>
      <c r="M18" s="438"/>
      <c r="N18" s="438"/>
      <c r="O18" s="326"/>
      <c r="U18" s="500"/>
      <c r="V18" s="500"/>
      <c r="W18" s="327" t="str">
        <f t="shared" si="1"/>
        <v>6F0F</v>
      </c>
      <c r="X18" s="438"/>
      <c r="Y18" s="438"/>
      <c r="Z18" s="438"/>
      <c r="AA18" s="438"/>
      <c r="AB18" s="438"/>
      <c r="AC18" s="438"/>
      <c r="AD18" s="438"/>
      <c r="AE18" s="438"/>
    </row>
    <row r="19" spans="1:31" x14ac:dyDescent="0.25">
      <c r="A19" s="500"/>
      <c r="B19" s="500"/>
      <c r="C19" s="327">
        <v>28432</v>
      </c>
      <c r="D19" s="327" t="str">
        <f t="shared" si="0"/>
        <v>6F10</v>
      </c>
      <c r="E19" s="438"/>
      <c r="F19" s="438"/>
      <c r="G19" s="438"/>
      <c r="H19" s="438"/>
      <c r="I19" s="438"/>
      <c r="J19" s="438"/>
      <c r="K19" s="438"/>
      <c r="L19" s="438"/>
      <c r="M19" s="438"/>
      <c r="N19" s="438"/>
      <c r="O19" s="326"/>
      <c r="U19" s="500"/>
      <c r="V19" s="500"/>
      <c r="W19" s="327" t="str">
        <f t="shared" si="1"/>
        <v>6F10</v>
      </c>
      <c r="X19" s="438"/>
      <c r="Y19" s="438"/>
      <c r="Z19" s="438"/>
      <c r="AA19" s="438"/>
      <c r="AB19" s="438"/>
      <c r="AC19" s="438"/>
      <c r="AD19" s="438"/>
      <c r="AE19" s="438"/>
    </row>
    <row r="20" spans="1:31" x14ac:dyDescent="0.25">
      <c r="A20" s="500"/>
      <c r="B20" s="500"/>
      <c r="C20" s="327">
        <v>28433</v>
      </c>
      <c r="D20" s="327" t="str">
        <f t="shared" si="0"/>
        <v>6F11</v>
      </c>
      <c r="E20" s="438"/>
      <c r="F20" s="438"/>
      <c r="G20" s="438"/>
      <c r="H20" s="438"/>
      <c r="I20" s="438"/>
      <c r="J20" s="438"/>
      <c r="K20" s="438"/>
      <c r="L20" s="438"/>
      <c r="M20" s="438"/>
      <c r="N20" s="438"/>
      <c r="O20" s="326"/>
      <c r="U20" s="500"/>
      <c r="V20" s="500"/>
      <c r="W20" s="327" t="str">
        <f t="shared" si="1"/>
        <v>6F11</v>
      </c>
      <c r="X20" s="438"/>
      <c r="Y20" s="438"/>
      <c r="Z20" s="438"/>
      <c r="AA20" s="438"/>
      <c r="AB20" s="438"/>
      <c r="AC20" s="438"/>
      <c r="AD20" s="438"/>
      <c r="AE20" s="438"/>
    </row>
    <row r="21" spans="1:31" x14ac:dyDescent="0.25">
      <c r="A21" s="500"/>
      <c r="B21" s="500"/>
      <c r="C21" s="327">
        <v>28434</v>
      </c>
      <c r="D21" s="327" t="str">
        <f t="shared" si="0"/>
        <v>6F12</v>
      </c>
      <c r="E21" s="438"/>
      <c r="F21" s="438"/>
      <c r="G21" s="438"/>
      <c r="H21" s="438"/>
      <c r="I21" s="438"/>
      <c r="J21" s="438"/>
      <c r="K21" s="438"/>
      <c r="L21" s="438"/>
      <c r="M21" s="438"/>
      <c r="N21" s="438"/>
      <c r="O21" s="326"/>
      <c r="U21" s="500"/>
      <c r="V21" s="500"/>
      <c r="W21" s="327" t="str">
        <f t="shared" si="1"/>
        <v>6F12</v>
      </c>
      <c r="X21" s="438"/>
      <c r="Y21" s="438"/>
      <c r="Z21" s="438"/>
      <c r="AA21" s="438"/>
      <c r="AB21" s="438"/>
      <c r="AC21" s="438"/>
      <c r="AD21" s="438"/>
      <c r="AE21" s="438"/>
    </row>
    <row r="22" spans="1:31" x14ac:dyDescent="0.25">
      <c r="A22" s="500"/>
      <c r="B22" s="500"/>
      <c r="C22" s="327">
        <v>28435</v>
      </c>
      <c r="D22" s="327" t="str">
        <f t="shared" si="0"/>
        <v>6F13</v>
      </c>
      <c r="E22" s="438"/>
      <c r="F22" s="438"/>
      <c r="G22" s="438"/>
      <c r="H22" s="438"/>
      <c r="I22" s="438"/>
      <c r="J22" s="438"/>
      <c r="K22" s="438"/>
      <c r="L22" s="438"/>
      <c r="M22" s="438"/>
      <c r="N22" s="438"/>
      <c r="O22" s="326"/>
      <c r="U22" s="500"/>
      <c r="V22" s="500"/>
      <c r="W22" s="327" t="str">
        <f t="shared" si="1"/>
        <v>6F13</v>
      </c>
      <c r="X22" s="438"/>
      <c r="Y22" s="438"/>
      <c r="Z22" s="438"/>
      <c r="AA22" s="438"/>
      <c r="AB22" s="438"/>
      <c r="AC22" s="438"/>
      <c r="AD22" s="438"/>
      <c r="AE22" s="438"/>
    </row>
    <row r="23" spans="1:31" x14ac:dyDescent="0.25">
      <c r="A23" s="500"/>
      <c r="B23" s="500"/>
      <c r="C23" s="327">
        <v>28436</v>
      </c>
      <c r="D23" s="327" t="str">
        <f t="shared" si="0"/>
        <v>6F14</v>
      </c>
      <c r="E23" s="438"/>
      <c r="F23" s="438"/>
      <c r="G23" s="438"/>
      <c r="H23" s="438"/>
      <c r="I23" s="438"/>
      <c r="J23" s="438"/>
      <c r="K23" s="438"/>
      <c r="L23" s="438"/>
      <c r="M23" s="438"/>
      <c r="N23" s="438"/>
      <c r="O23" s="326"/>
      <c r="U23" s="500"/>
      <c r="V23" s="500"/>
      <c r="W23" s="327" t="str">
        <f t="shared" si="1"/>
        <v>6F14</v>
      </c>
      <c r="X23" s="438"/>
      <c r="Y23" s="438"/>
      <c r="Z23" s="438"/>
      <c r="AA23" s="438"/>
      <c r="AB23" s="438"/>
      <c r="AC23" s="438"/>
      <c r="AD23" s="438"/>
      <c r="AE23" s="438"/>
    </row>
    <row r="24" spans="1:31" x14ac:dyDescent="0.25">
      <c r="A24" s="500"/>
      <c r="B24" s="500"/>
      <c r="C24" s="327">
        <v>28437</v>
      </c>
      <c r="D24" s="327" t="str">
        <f t="shared" si="0"/>
        <v>6F15</v>
      </c>
      <c r="E24" s="438"/>
      <c r="F24" s="438"/>
      <c r="G24" s="438"/>
      <c r="H24" s="438"/>
      <c r="I24" s="438"/>
      <c r="J24" s="438"/>
      <c r="K24" s="438"/>
      <c r="L24" s="438"/>
      <c r="M24" s="438"/>
      <c r="N24" s="438"/>
      <c r="O24" s="326"/>
      <c r="U24" s="500"/>
      <c r="V24" s="500"/>
      <c r="W24" s="327" t="str">
        <f t="shared" si="1"/>
        <v>6F15</v>
      </c>
      <c r="X24" s="438"/>
      <c r="Y24" s="438"/>
      <c r="Z24" s="438"/>
      <c r="AA24" s="438"/>
      <c r="AB24" s="438"/>
      <c r="AC24" s="438"/>
      <c r="AD24" s="438"/>
      <c r="AE24" s="438"/>
    </row>
    <row r="25" spans="1:31" x14ac:dyDescent="0.25">
      <c r="A25" s="500"/>
      <c r="B25" s="500"/>
      <c r="C25" s="327">
        <v>28438</v>
      </c>
      <c r="D25" s="327" t="str">
        <f t="shared" si="0"/>
        <v>6F16</v>
      </c>
      <c r="E25" s="438"/>
      <c r="F25" s="438"/>
      <c r="G25" s="438"/>
      <c r="H25" s="438"/>
      <c r="I25" s="438"/>
      <c r="J25" s="438"/>
      <c r="K25" s="438"/>
      <c r="L25" s="438"/>
      <c r="M25" s="438"/>
      <c r="N25" s="438"/>
      <c r="O25" s="326"/>
      <c r="U25" s="500"/>
      <c r="V25" s="500"/>
      <c r="W25" s="327" t="str">
        <f t="shared" si="1"/>
        <v>6F16</v>
      </c>
      <c r="X25" s="438"/>
      <c r="Y25" s="438"/>
      <c r="Z25" s="438"/>
      <c r="AA25" s="438"/>
      <c r="AB25" s="438"/>
      <c r="AC25" s="438"/>
      <c r="AD25" s="438"/>
      <c r="AE25" s="438"/>
    </row>
    <row r="26" spans="1:31" x14ac:dyDescent="0.25">
      <c r="A26" s="500"/>
      <c r="B26" s="500"/>
      <c r="C26" s="327">
        <v>28439</v>
      </c>
      <c r="D26" s="327" t="str">
        <f t="shared" si="0"/>
        <v>6F17</v>
      </c>
      <c r="E26" s="438"/>
      <c r="F26" s="438"/>
      <c r="G26" s="438"/>
      <c r="H26" s="438"/>
      <c r="I26" s="438"/>
      <c r="J26" s="438"/>
      <c r="K26" s="438"/>
      <c r="L26" s="438"/>
      <c r="M26" s="438"/>
      <c r="N26" s="438"/>
      <c r="O26" s="326"/>
      <c r="U26" s="500"/>
      <c r="V26" s="500"/>
      <c r="W26" s="327" t="str">
        <f t="shared" si="1"/>
        <v>6F17</v>
      </c>
      <c r="X26" s="438"/>
      <c r="Y26" s="438"/>
      <c r="Z26" s="438"/>
      <c r="AA26" s="438"/>
      <c r="AB26" s="438"/>
      <c r="AC26" s="438"/>
      <c r="AD26" s="438"/>
      <c r="AE26" s="438"/>
    </row>
    <row r="27" spans="1:31" x14ac:dyDescent="0.25">
      <c r="A27" s="500"/>
      <c r="B27" s="500"/>
      <c r="C27" s="327">
        <v>28440</v>
      </c>
      <c r="D27" s="327" t="str">
        <f t="shared" si="0"/>
        <v>6F18</v>
      </c>
      <c r="E27" s="438"/>
      <c r="F27" s="438"/>
      <c r="G27" s="438"/>
      <c r="H27" s="438"/>
      <c r="I27" s="438"/>
      <c r="J27" s="438"/>
      <c r="K27" s="438"/>
      <c r="L27" s="438"/>
      <c r="M27" s="438"/>
      <c r="N27" s="438"/>
      <c r="O27" s="326"/>
      <c r="U27" s="500"/>
      <c r="V27" s="500"/>
      <c r="W27" s="327" t="str">
        <f t="shared" si="1"/>
        <v>6F18</v>
      </c>
      <c r="X27" s="438"/>
      <c r="Y27" s="438"/>
      <c r="Z27" s="438"/>
      <c r="AA27" s="438"/>
      <c r="AB27" s="438"/>
      <c r="AC27" s="438"/>
      <c r="AD27" s="438"/>
      <c r="AE27" s="438"/>
    </row>
    <row r="28" spans="1:31" x14ac:dyDescent="0.25">
      <c r="A28" s="500"/>
      <c r="B28" s="500"/>
      <c r="C28" s="327">
        <v>28441</v>
      </c>
      <c r="D28" s="327" t="str">
        <f t="shared" si="0"/>
        <v>6F19</v>
      </c>
      <c r="E28" s="438"/>
      <c r="F28" s="438"/>
      <c r="G28" s="438"/>
      <c r="H28" s="438"/>
      <c r="I28" s="438"/>
      <c r="J28" s="438"/>
      <c r="K28" s="438"/>
      <c r="L28" s="438"/>
      <c r="M28" s="438"/>
      <c r="N28" s="438"/>
      <c r="O28" s="326"/>
      <c r="U28" s="500"/>
      <c r="V28" s="500"/>
      <c r="W28" s="327" t="str">
        <f t="shared" si="1"/>
        <v>6F19</v>
      </c>
      <c r="X28" s="438"/>
      <c r="Y28" s="438"/>
      <c r="Z28" s="438"/>
      <c r="AA28" s="438"/>
      <c r="AB28" s="438"/>
      <c r="AC28" s="438"/>
      <c r="AD28" s="438"/>
      <c r="AE28" s="438"/>
    </row>
    <row r="29" spans="1:31" x14ac:dyDescent="0.25">
      <c r="A29" s="500"/>
      <c r="B29" s="500"/>
      <c r="C29" s="327">
        <v>28442</v>
      </c>
      <c r="D29" s="327" t="str">
        <f t="shared" si="0"/>
        <v>6F1A</v>
      </c>
      <c r="E29" s="438"/>
      <c r="F29" s="438"/>
      <c r="G29" s="438"/>
      <c r="H29" s="438"/>
      <c r="I29" s="438"/>
      <c r="J29" s="438"/>
      <c r="K29" s="438"/>
      <c r="L29" s="438"/>
      <c r="M29" s="438"/>
      <c r="N29" s="438"/>
      <c r="O29" s="326"/>
      <c r="U29" s="500"/>
      <c r="V29" s="500"/>
      <c r="W29" s="327" t="str">
        <f t="shared" si="1"/>
        <v>6F1A</v>
      </c>
      <c r="X29" s="438"/>
      <c r="Y29" s="438"/>
      <c r="Z29" s="438"/>
      <c r="AA29" s="438"/>
      <c r="AB29" s="438"/>
      <c r="AC29" s="438"/>
      <c r="AD29" s="438"/>
      <c r="AE29" s="438"/>
    </row>
    <row r="30" spans="1:31" x14ac:dyDescent="0.25">
      <c r="A30" s="500"/>
      <c r="B30" s="500"/>
      <c r="C30" s="327">
        <v>28443</v>
      </c>
      <c r="D30" s="327" t="str">
        <f t="shared" si="0"/>
        <v>6F1B</v>
      </c>
      <c r="E30" s="438"/>
      <c r="F30" s="438"/>
      <c r="G30" s="438"/>
      <c r="H30" s="438"/>
      <c r="I30" s="438"/>
      <c r="J30" s="438"/>
      <c r="K30" s="438"/>
      <c r="L30" s="438"/>
      <c r="M30" s="438"/>
      <c r="N30" s="438"/>
      <c r="O30" s="326"/>
      <c r="U30" s="500"/>
      <c r="V30" s="500"/>
      <c r="W30" s="327" t="str">
        <f t="shared" si="1"/>
        <v>6F1B</v>
      </c>
      <c r="X30" s="438"/>
      <c r="Y30" s="438"/>
      <c r="Z30" s="438"/>
      <c r="AA30" s="438"/>
      <c r="AB30" s="438"/>
      <c r="AC30" s="438"/>
      <c r="AD30" s="438"/>
      <c r="AE30" s="438"/>
    </row>
    <row r="31" spans="1:31" x14ac:dyDescent="0.25">
      <c r="A31" s="500"/>
      <c r="B31" s="500"/>
      <c r="C31" s="327">
        <v>28444</v>
      </c>
      <c r="D31" s="327" t="str">
        <f t="shared" si="0"/>
        <v>6F1C</v>
      </c>
      <c r="E31" s="438"/>
      <c r="F31" s="438"/>
      <c r="G31" s="438"/>
      <c r="H31" s="438"/>
      <c r="I31" s="438"/>
      <c r="J31" s="438"/>
      <c r="K31" s="438"/>
      <c r="L31" s="438"/>
      <c r="M31" s="438"/>
      <c r="N31" s="438"/>
      <c r="O31" s="326"/>
      <c r="U31" s="500"/>
      <c r="V31" s="500"/>
      <c r="W31" s="327" t="str">
        <f t="shared" si="1"/>
        <v>6F1C</v>
      </c>
      <c r="X31" s="438"/>
      <c r="Y31" s="438"/>
      <c r="Z31" s="438"/>
      <c r="AA31" s="438"/>
      <c r="AB31" s="438"/>
      <c r="AC31" s="438"/>
      <c r="AD31" s="438"/>
      <c r="AE31" s="438"/>
    </row>
    <row r="32" spans="1:31" x14ac:dyDescent="0.25">
      <c r="A32" s="500"/>
      <c r="B32" s="500"/>
      <c r="C32" s="327">
        <v>28445</v>
      </c>
      <c r="D32" s="327" t="str">
        <f t="shared" si="0"/>
        <v>6F1D</v>
      </c>
      <c r="E32" s="438"/>
      <c r="F32" s="438"/>
      <c r="G32" s="438"/>
      <c r="H32" s="438"/>
      <c r="I32" s="438"/>
      <c r="J32" s="438"/>
      <c r="K32" s="438"/>
      <c r="L32" s="438"/>
      <c r="M32" s="438"/>
      <c r="N32" s="438"/>
      <c r="O32" s="326"/>
      <c r="U32" s="500"/>
      <c r="V32" s="500"/>
      <c r="W32" s="327" t="str">
        <f t="shared" si="1"/>
        <v>6F1D</v>
      </c>
      <c r="X32" s="438"/>
      <c r="Y32" s="438"/>
      <c r="Z32" s="438"/>
      <c r="AA32" s="438"/>
      <c r="AB32" s="438"/>
      <c r="AC32" s="438"/>
      <c r="AD32" s="438"/>
      <c r="AE32" s="438"/>
    </row>
    <row r="33" spans="1:34" x14ac:dyDescent="0.25">
      <c r="A33" s="500"/>
      <c r="B33" s="500"/>
      <c r="C33" s="327">
        <v>28446</v>
      </c>
      <c r="D33" s="327" t="str">
        <f t="shared" si="0"/>
        <v>6F1E</v>
      </c>
      <c r="E33" s="438"/>
      <c r="F33" s="438"/>
      <c r="G33" s="438"/>
      <c r="H33" s="438"/>
      <c r="I33" s="438"/>
      <c r="J33" s="438"/>
      <c r="K33" s="438"/>
      <c r="L33" s="438"/>
      <c r="M33" s="438"/>
      <c r="N33" s="438"/>
      <c r="O33" s="326"/>
      <c r="U33" s="500"/>
      <c r="V33" s="500"/>
      <c r="W33" s="327" t="str">
        <f t="shared" si="1"/>
        <v>6F1E</v>
      </c>
      <c r="X33" s="438"/>
      <c r="Y33" s="438"/>
      <c r="Z33" s="438"/>
      <c r="AA33" s="438"/>
      <c r="AB33" s="438"/>
      <c r="AC33" s="438"/>
      <c r="AD33" s="438"/>
      <c r="AE33" s="438"/>
    </row>
    <row r="34" spans="1:34" x14ac:dyDescent="0.25">
      <c r="A34" s="500"/>
      <c r="B34" s="500"/>
      <c r="C34" s="327">
        <v>28447</v>
      </c>
      <c r="D34" s="327" t="str">
        <f t="shared" si="0"/>
        <v>6F1F</v>
      </c>
      <c r="E34" s="438"/>
      <c r="F34" s="438"/>
      <c r="G34" s="438"/>
      <c r="H34" s="438"/>
      <c r="I34" s="438"/>
      <c r="J34" s="438"/>
      <c r="K34" s="438"/>
      <c r="L34" s="438"/>
      <c r="M34" s="438"/>
      <c r="N34" s="438"/>
      <c r="O34" s="326"/>
      <c r="U34" s="500"/>
      <c r="V34" s="500"/>
      <c r="W34" s="327" t="str">
        <f t="shared" si="1"/>
        <v>6F1F</v>
      </c>
      <c r="X34" s="438"/>
      <c r="Y34" s="438"/>
      <c r="Z34" s="438"/>
      <c r="AA34" s="438"/>
      <c r="AB34" s="438"/>
      <c r="AC34" s="438"/>
      <c r="AD34" s="438"/>
      <c r="AE34" s="438"/>
    </row>
    <row r="35" spans="1:34" x14ac:dyDescent="0.25">
      <c r="A35" s="500"/>
      <c r="B35" s="500"/>
      <c r="C35" s="327">
        <v>28448</v>
      </c>
      <c r="D35" s="327" t="str">
        <f t="shared" si="0"/>
        <v>6F20</v>
      </c>
      <c r="E35" s="438"/>
      <c r="F35" s="438"/>
      <c r="G35" s="438"/>
      <c r="H35" s="438"/>
      <c r="I35" s="438"/>
      <c r="J35" s="438"/>
      <c r="K35" s="438"/>
      <c r="L35" s="438"/>
      <c r="M35" s="438"/>
      <c r="N35" s="438"/>
      <c r="O35" s="326"/>
      <c r="U35" s="578" t="s">
        <v>3768</v>
      </c>
      <c r="V35" s="578"/>
      <c r="W35" s="327" t="str">
        <f t="shared" si="1"/>
        <v>6F20</v>
      </c>
      <c r="X35" s="438" t="s">
        <v>198</v>
      </c>
      <c r="Y35" s="438"/>
      <c r="Z35" s="438" t="s">
        <v>198</v>
      </c>
      <c r="AA35" s="438"/>
      <c r="AB35" s="438" t="s">
        <v>274</v>
      </c>
      <c r="AC35" s="438"/>
      <c r="AD35" s="438" t="s">
        <v>274</v>
      </c>
      <c r="AE35" s="438"/>
      <c r="AF35" t="s">
        <v>54</v>
      </c>
      <c r="AG35" s="327" t="s">
        <v>336</v>
      </c>
      <c r="AH35" t="s">
        <v>3910</v>
      </c>
    </row>
    <row r="36" spans="1:34" x14ac:dyDescent="0.25">
      <c r="A36" s="500"/>
      <c r="B36" s="500"/>
      <c r="C36" s="327">
        <v>28449</v>
      </c>
      <c r="D36" s="327" t="str">
        <f t="shared" si="0"/>
        <v>6F21</v>
      </c>
      <c r="E36" s="438"/>
      <c r="F36" s="438"/>
      <c r="G36" s="438"/>
      <c r="H36" s="438"/>
      <c r="I36" s="438"/>
      <c r="J36" s="438"/>
      <c r="K36" s="438"/>
      <c r="L36" s="438"/>
      <c r="M36" s="438"/>
      <c r="N36" s="438"/>
      <c r="O36" s="326"/>
      <c r="U36" s="500"/>
      <c r="V36" s="500"/>
      <c r="W36" s="327" t="str">
        <f t="shared" si="1"/>
        <v>6F21</v>
      </c>
      <c r="X36" s="438"/>
      <c r="Y36" s="438"/>
      <c r="Z36" s="438"/>
      <c r="AA36" s="438"/>
      <c r="AB36" s="438"/>
      <c r="AC36" s="438"/>
      <c r="AD36" s="438"/>
      <c r="AE36" s="438"/>
    </row>
    <row r="37" spans="1:34" x14ac:dyDescent="0.25">
      <c r="A37" s="500"/>
      <c r="B37" s="500"/>
      <c r="C37" s="327">
        <v>28450</v>
      </c>
      <c r="D37" s="327" t="str">
        <f t="shared" si="0"/>
        <v>6F22</v>
      </c>
      <c r="E37" s="438"/>
      <c r="F37" s="438"/>
      <c r="G37" s="438"/>
      <c r="H37" s="438"/>
      <c r="I37" s="438"/>
      <c r="J37" s="438"/>
      <c r="K37" s="438"/>
      <c r="L37" s="438"/>
      <c r="M37" s="438"/>
      <c r="N37" s="438"/>
      <c r="O37" s="326"/>
      <c r="U37" s="500"/>
      <c r="V37" s="500"/>
      <c r="W37" s="327" t="str">
        <f t="shared" si="1"/>
        <v>6F22</v>
      </c>
      <c r="X37" s="438"/>
      <c r="Y37" s="438"/>
      <c r="Z37" s="438"/>
      <c r="AA37" s="438"/>
      <c r="AB37" s="438"/>
      <c r="AC37" s="438"/>
      <c r="AD37" s="438"/>
      <c r="AE37" s="438"/>
    </row>
    <row r="38" spans="1:34" x14ac:dyDescent="0.25">
      <c r="A38" s="500"/>
      <c r="B38" s="500"/>
      <c r="C38" s="327">
        <v>28451</v>
      </c>
      <c r="D38" s="327" t="str">
        <f t="shared" si="0"/>
        <v>6F23</v>
      </c>
      <c r="E38" s="438"/>
      <c r="F38" s="438"/>
      <c r="G38" s="438"/>
      <c r="H38" s="438"/>
      <c r="I38" s="438"/>
      <c r="J38" s="438"/>
      <c r="K38" s="438"/>
      <c r="L38" s="438"/>
      <c r="M38" s="438"/>
      <c r="N38" s="438"/>
      <c r="O38" s="326"/>
      <c r="U38" s="500"/>
      <c r="V38" s="500"/>
      <c r="W38" s="327" t="str">
        <f t="shared" si="1"/>
        <v>6F23</v>
      </c>
      <c r="X38" s="438"/>
      <c r="Y38" s="438"/>
      <c r="Z38" s="438"/>
      <c r="AA38" s="438"/>
      <c r="AB38" s="438"/>
      <c r="AC38" s="438"/>
      <c r="AD38" s="438"/>
      <c r="AE38" s="438"/>
    </row>
    <row r="39" spans="1:34" x14ac:dyDescent="0.25">
      <c r="A39" s="500"/>
      <c r="B39" s="500"/>
      <c r="C39" s="327">
        <v>28452</v>
      </c>
      <c r="D39" s="327" t="str">
        <f t="shared" si="0"/>
        <v>6F24</v>
      </c>
      <c r="E39" s="438"/>
      <c r="F39" s="438"/>
      <c r="G39" s="438"/>
      <c r="H39" s="438"/>
      <c r="I39" s="438"/>
      <c r="J39" s="438"/>
      <c r="K39" s="438"/>
      <c r="L39" s="438"/>
      <c r="M39" s="438"/>
      <c r="N39" s="438"/>
      <c r="O39" s="326"/>
      <c r="U39" s="500"/>
      <c r="V39" s="500"/>
      <c r="W39" s="327" t="str">
        <f t="shared" si="1"/>
        <v>6F24</v>
      </c>
      <c r="X39" s="438"/>
      <c r="Y39" s="438"/>
      <c r="Z39" s="438"/>
      <c r="AA39" s="438"/>
      <c r="AB39" s="438"/>
      <c r="AC39" s="438"/>
      <c r="AD39" s="438"/>
      <c r="AE39" s="438"/>
    </row>
    <row r="40" spans="1:34" x14ac:dyDescent="0.25">
      <c r="A40" s="500"/>
      <c r="B40" s="500"/>
      <c r="C40" s="327">
        <v>28453</v>
      </c>
      <c r="D40" s="327" t="str">
        <f t="shared" si="0"/>
        <v>6F25</v>
      </c>
      <c r="E40" s="438"/>
      <c r="F40" s="438"/>
      <c r="G40" s="438"/>
      <c r="H40" s="438"/>
      <c r="I40" s="438"/>
      <c r="J40" s="438"/>
      <c r="K40" s="438"/>
      <c r="L40" s="438"/>
      <c r="M40" s="438"/>
      <c r="N40" s="438"/>
      <c r="O40" s="326"/>
      <c r="U40" s="500"/>
      <c r="V40" s="500"/>
      <c r="W40" s="327" t="str">
        <f t="shared" si="1"/>
        <v>6F25</v>
      </c>
      <c r="X40" s="438"/>
      <c r="Y40" s="438"/>
      <c r="Z40" s="438"/>
      <c r="AA40" s="438"/>
      <c r="AB40" s="438"/>
      <c r="AC40" s="438"/>
      <c r="AD40" s="438"/>
      <c r="AE40" s="438"/>
    </row>
    <row r="41" spans="1:34" x14ac:dyDescent="0.25">
      <c r="A41" s="500"/>
      <c r="B41" s="500"/>
      <c r="C41" s="327">
        <v>28454</v>
      </c>
      <c r="D41" s="327" t="str">
        <f t="shared" si="0"/>
        <v>6F26</v>
      </c>
      <c r="E41" s="438"/>
      <c r="F41" s="438"/>
      <c r="G41" s="438"/>
      <c r="H41" s="438"/>
      <c r="I41" s="438"/>
      <c r="J41" s="438"/>
      <c r="K41" s="438"/>
      <c r="L41" s="438"/>
      <c r="M41" s="438"/>
      <c r="N41" s="438"/>
      <c r="O41" s="326"/>
      <c r="U41" s="500"/>
      <c r="V41" s="500"/>
      <c r="W41" s="327" t="str">
        <f t="shared" si="1"/>
        <v>6F26</v>
      </c>
      <c r="X41" s="438"/>
      <c r="Y41" s="438"/>
      <c r="Z41" s="438"/>
      <c r="AA41" s="438"/>
      <c r="AB41" s="438"/>
      <c r="AC41" s="438"/>
      <c r="AD41" s="438"/>
      <c r="AE41" s="438"/>
    </row>
    <row r="42" spans="1:34" x14ac:dyDescent="0.25">
      <c r="A42" s="500"/>
      <c r="B42" s="500"/>
      <c r="C42" s="327">
        <v>28455</v>
      </c>
      <c r="D42" s="327" t="str">
        <f t="shared" si="0"/>
        <v>6F27</v>
      </c>
      <c r="E42" s="438"/>
      <c r="F42" s="438"/>
      <c r="G42" s="438"/>
      <c r="H42" s="438"/>
      <c r="I42" s="438"/>
      <c r="J42" s="438"/>
      <c r="K42" s="438"/>
      <c r="L42" s="438"/>
      <c r="M42" s="438"/>
      <c r="N42" s="438"/>
      <c r="O42" s="326"/>
      <c r="U42" s="500"/>
      <c r="V42" s="500"/>
      <c r="W42" s="327" t="str">
        <f t="shared" si="1"/>
        <v>6F27</v>
      </c>
      <c r="X42" s="438"/>
      <c r="Y42" s="438"/>
      <c r="Z42" s="438"/>
      <c r="AA42" s="438"/>
      <c r="AB42" s="438"/>
      <c r="AC42" s="438"/>
      <c r="AD42" s="438"/>
      <c r="AE42" s="438"/>
    </row>
    <row r="43" spans="1:34" x14ac:dyDescent="0.25">
      <c r="A43" s="500"/>
      <c r="B43" s="500"/>
      <c r="C43" s="327">
        <v>28456</v>
      </c>
      <c r="D43" s="327" t="str">
        <f t="shared" si="0"/>
        <v>6F28</v>
      </c>
      <c r="E43" s="438"/>
      <c r="F43" s="438"/>
      <c r="G43" s="438"/>
      <c r="H43" s="438"/>
      <c r="I43" s="438"/>
      <c r="J43" s="438"/>
      <c r="K43" s="438"/>
      <c r="L43" s="438"/>
      <c r="M43" s="438"/>
      <c r="N43" s="438"/>
      <c r="O43" s="326"/>
      <c r="U43" s="500"/>
      <c r="V43" s="500"/>
      <c r="W43" s="327" t="str">
        <f t="shared" si="1"/>
        <v>6F28</v>
      </c>
      <c r="X43" s="438"/>
      <c r="Y43" s="438"/>
      <c r="Z43" s="438"/>
      <c r="AA43" s="438"/>
      <c r="AB43" s="438"/>
      <c r="AC43" s="438"/>
      <c r="AD43" s="438"/>
      <c r="AE43" s="438"/>
    </row>
    <row r="44" spans="1:34" x14ac:dyDescent="0.25">
      <c r="A44" s="500"/>
      <c r="B44" s="500"/>
      <c r="C44" s="327">
        <v>28457</v>
      </c>
      <c r="D44" s="327" t="str">
        <f t="shared" si="0"/>
        <v>6F29</v>
      </c>
      <c r="E44" s="438"/>
      <c r="F44" s="438"/>
      <c r="G44" s="438"/>
      <c r="H44" s="438"/>
      <c r="I44" s="438"/>
      <c r="J44" s="438"/>
      <c r="K44" s="438"/>
      <c r="L44" s="438"/>
      <c r="M44" s="438"/>
      <c r="N44" s="438"/>
      <c r="O44" s="326"/>
      <c r="U44" s="500"/>
      <c r="V44" s="500"/>
      <c r="W44" s="327" t="str">
        <f t="shared" si="1"/>
        <v>6F29</v>
      </c>
      <c r="X44" s="438"/>
      <c r="Y44" s="438"/>
      <c r="Z44" s="438"/>
      <c r="AA44" s="438"/>
      <c r="AB44" s="438"/>
      <c r="AC44" s="438"/>
      <c r="AD44" s="438"/>
      <c r="AE44" s="438"/>
    </row>
    <row r="45" spans="1:34" x14ac:dyDescent="0.25">
      <c r="A45" s="500"/>
      <c r="B45" s="500"/>
      <c r="C45" s="327">
        <v>28458</v>
      </c>
      <c r="D45" s="327" t="str">
        <f t="shared" si="0"/>
        <v>6F2A</v>
      </c>
      <c r="E45" s="438"/>
      <c r="F45" s="438"/>
      <c r="G45" s="438"/>
      <c r="H45" s="438"/>
      <c r="I45" s="438"/>
      <c r="J45" s="438"/>
      <c r="K45" s="438"/>
      <c r="L45" s="438"/>
      <c r="M45" s="438"/>
      <c r="N45" s="438"/>
      <c r="O45" s="326"/>
      <c r="U45" s="500"/>
      <c r="V45" s="500"/>
      <c r="W45" s="327" t="str">
        <f t="shared" si="1"/>
        <v>6F2A</v>
      </c>
      <c r="X45" s="438"/>
      <c r="Y45" s="438"/>
      <c r="Z45" s="438"/>
      <c r="AA45" s="438"/>
      <c r="AB45" s="438"/>
      <c r="AC45" s="438"/>
      <c r="AD45" s="438"/>
      <c r="AE45" s="438"/>
    </row>
    <row r="46" spans="1:34" x14ac:dyDescent="0.25">
      <c r="A46" s="500"/>
      <c r="B46" s="500"/>
      <c r="C46" s="327">
        <v>28459</v>
      </c>
      <c r="D46" s="327" t="str">
        <f t="shared" si="0"/>
        <v>6F2B</v>
      </c>
      <c r="E46" s="438"/>
      <c r="F46" s="438"/>
      <c r="G46" s="438"/>
      <c r="H46" s="438"/>
      <c r="I46" s="438"/>
      <c r="J46" s="438"/>
      <c r="K46" s="438"/>
      <c r="L46" s="438"/>
      <c r="M46" s="438"/>
      <c r="N46" s="438"/>
      <c r="O46" s="326"/>
      <c r="U46" s="500"/>
      <c r="V46" s="500"/>
      <c r="W46" s="327" t="str">
        <f t="shared" si="1"/>
        <v>6F2B</v>
      </c>
      <c r="X46" s="438"/>
      <c r="Y46" s="438"/>
      <c r="Z46" s="438"/>
      <c r="AA46" s="438"/>
      <c r="AB46" s="438"/>
      <c r="AC46" s="438"/>
      <c r="AD46" s="438"/>
      <c r="AE46" s="438"/>
    </row>
    <row r="47" spans="1:34" x14ac:dyDescent="0.25">
      <c r="A47" s="577" t="s">
        <v>3827</v>
      </c>
      <c r="B47" s="577"/>
      <c r="C47" s="327">
        <v>28460</v>
      </c>
      <c r="D47" s="327" t="str">
        <f t="shared" si="0"/>
        <v>6F2C</v>
      </c>
      <c r="E47" s="438" t="s">
        <v>3767</v>
      </c>
      <c r="F47" s="438"/>
      <c r="G47" s="438" t="s">
        <v>3767</v>
      </c>
      <c r="H47" s="438"/>
      <c r="I47" s="438" t="s">
        <v>274</v>
      </c>
      <c r="J47" s="438"/>
      <c r="K47" s="438" t="s">
        <v>274</v>
      </c>
      <c r="L47" s="438"/>
      <c r="M47" s="438" t="s">
        <v>59</v>
      </c>
      <c r="N47" s="438"/>
      <c r="O47" s="326" t="s">
        <v>338</v>
      </c>
      <c r="P47" s="327" t="s">
        <v>54</v>
      </c>
      <c r="Q47" t="s">
        <v>3828</v>
      </c>
      <c r="U47" s="575" t="s">
        <v>3827</v>
      </c>
      <c r="V47" s="575"/>
      <c r="W47" s="327" t="str">
        <f t="shared" si="1"/>
        <v>6F2C</v>
      </c>
      <c r="X47" s="438" t="s">
        <v>198</v>
      </c>
      <c r="Y47" s="438"/>
      <c r="Z47" s="438" t="s">
        <v>198</v>
      </c>
      <c r="AA47" s="438"/>
      <c r="AB47" s="438" t="s">
        <v>274</v>
      </c>
      <c r="AC47" s="438"/>
      <c r="AD47" s="438" t="s">
        <v>274</v>
      </c>
      <c r="AE47" s="438"/>
      <c r="AF47" t="s">
        <v>54</v>
      </c>
      <c r="AG47" s="327" t="s">
        <v>338</v>
      </c>
      <c r="AH47" t="s">
        <v>3923</v>
      </c>
    </row>
    <row r="48" spans="1:34" x14ac:dyDescent="0.25">
      <c r="A48" s="500"/>
      <c r="B48" s="500"/>
      <c r="C48" s="327">
        <v>28461</v>
      </c>
      <c r="D48" s="327" t="str">
        <f t="shared" si="0"/>
        <v>6F2D</v>
      </c>
      <c r="E48" s="438"/>
      <c r="F48" s="438"/>
      <c r="G48" s="438"/>
      <c r="H48" s="438"/>
      <c r="I48" s="438"/>
      <c r="J48" s="438"/>
      <c r="K48" s="438"/>
      <c r="L48" s="438"/>
      <c r="M48" s="438"/>
      <c r="N48" s="438"/>
      <c r="O48" s="326"/>
      <c r="U48" s="500"/>
      <c r="V48" s="500"/>
      <c r="W48" s="327" t="str">
        <f t="shared" si="1"/>
        <v>6F2D</v>
      </c>
      <c r="X48" s="438"/>
      <c r="Y48" s="438"/>
      <c r="Z48" s="438"/>
      <c r="AA48" s="438"/>
      <c r="AB48" s="438"/>
      <c r="AC48" s="438"/>
      <c r="AD48" s="438"/>
      <c r="AE48" s="438"/>
    </row>
    <row r="49" spans="1:34" x14ac:dyDescent="0.25">
      <c r="A49" s="500"/>
      <c r="B49" s="500"/>
      <c r="C49" s="327">
        <v>28462</v>
      </c>
      <c r="D49" s="327" t="str">
        <f t="shared" si="0"/>
        <v>6F2E</v>
      </c>
      <c r="E49" s="438"/>
      <c r="F49" s="438"/>
      <c r="G49" s="438"/>
      <c r="H49" s="438"/>
      <c r="I49" s="438"/>
      <c r="J49" s="438"/>
      <c r="K49" s="438"/>
      <c r="L49" s="438"/>
      <c r="M49" s="438"/>
      <c r="N49" s="438"/>
      <c r="O49" s="326"/>
      <c r="U49" s="500"/>
      <c r="V49" s="500"/>
      <c r="W49" s="327" t="str">
        <f t="shared" si="1"/>
        <v>6F2E</v>
      </c>
      <c r="X49" s="438"/>
      <c r="Y49" s="438"/>
      <c r="Z49" s="438"/>
      <c r="AA49" s="438"/>
      <c r="AB49" s="438"/>
      <c r="AC49" s="438"/>
      <c r="AD49" s="438"/>
      <c r="AE49" s="438"/>
    </row>
    <row r="50" spans="1:34" x14ac:dyDescent="0.25">
      <c r="A50" s="500"/>
      <c r="B50" s="500"/>
      <c r="C50" s="327">
        <v>28463</v>
      </c>
      <c r="D50" s="327" t="str">
        <f t="shared" si="0"/>
        <v>6F2F</v>
      </c>
      <c r="E50" s="438"/>
      <c r="F50" s="438"/>
      <c r="G50" s="438"/>
      <c r="H50" s="438"/>
      <c r="I50" s="438"/>
      <c r="J50" s="438"/>
      <c r="K50" s="438"/>
      <c r="L50" s="438"/>
      <c r="M50" s="438"/>
      <c r="N50" s="438"/>
      <c r="O50" s="326"/>
      <c r="U50" s="500"/>
      <c r="V50" s="500"/>
      <c r="W50" s="327" t="str">
        <f t="shared" si="1"/>
        <v>6F2F</v>
      </c>
      <c r="X50" s="438"/>
      <c r="Y50" s="438"/>
      <c r="Z50" s="438"/>
      <c r="AA50" s="438"/>
      <c r="AB50" s="438"/>
      <c r="AC50" s="438"/>
      <c r="AD50" s="438"/>
      <c r="AE50" s="438"/>
    </row>
    <row r="51" spans="1:34" x14ac:dyDescent="0.25">
      <c r="A51" s="500"/>
      <c r="B51" s="500"/>
      <c r="C51" s="327">
        <v>28464</v>
      </c>
      <c r="D51" s="327" t="str">
        <f t="shared" si="0"/>
        <v>6F30</v>
      </c>
      <c r="E51" s="438"/>
      <c r="F51" s="438"/>
      <c r="G51" s="438"/>
      <c r="H51" s="438"/>
      <c r="I51" s="438"/>
      <c r="J51" s="438"/>
      <c r="K51" s="438"/>
      <c r="L51" s="438"/>
      <c r="M51" s="438"/>
      <c r="N51" s="438"/>
      <c r="O51" s="326"/>
      <c r="U51" s="578" t="s">
        <v>3911</v>
      </c>
      <c r="V51" s="578"/>
      <c r="W51" s="327" t="str">
        <f t="shared" si="1"/>
        <v>6F30</v>
      </c>
      <c r="X51" s="438" t="s">
        <v>198</v>
      </c>
      <c r="Y51" s="438"/>
      <c r="Z51" s="438" t="s">
        <v>198</v>
      </c>
      <c r="AA51" s="438"/>
      <c r="AB51" s="438" t="s">
        <v>274</v>
      </c>
      <c r="AC51" s="438"/>
      <c r="AD51" s="438" t="s">
        <v>274</v>
      </c>
      <c r="AE51" s="438"/>
      <c r="AF51" t="s">
        <v>54</v>
      </c>
      <c r="AG51" s="327" t="s">
        <v>338</v>
      </c>
      <c r="AH51" t="s">
        <v>3912</v>
      </c>
    </row>
    <row r="52" spans="1:34" x14ac:dyDescent="0.25">
      <c r="A52" s="578" t="s">
        <v>3777</v>
      </c>
      <c r="B52" s="578"/>
      <c r="C52" s="327">
        <v>28465</v>
      </c>
      <c r="D52" s="327" t="str">
        <f t="shared" si="0"/>
        <v>6F31</v>
      </c>
      <c r="E52" s="438" t="s">
        <v>3767</v>
      </c>
      <c r="F52" s="438"/>
      <c r="G52" s="438" t="s">
        <v>274</v>
      </c>
      <c r="H52" s="438"/>
      <c r="I52" s="438" t="s">
        <v>274</v>
      </c>
      <c r="J52" s="438"/>
      <c r="K52" s="438" t="s">
        <v>274</v>
      </c>
      <c r="L52" s="438"/>
      <c r="M52" s="438">
        <v>12</v>
      </c>
      <c r="N52" s="438"/>
      <c r="O52" s="326" t="s">
        <v>336</v>
      </c>
      <c r="U52" s="578" t="s">
        <v>3777</v>
      </c>
      <c r="V52" s="578"/>
      <c r="W52" s="327" t="str">
        <f t="shared" si="1"/>
        <v>6F31</v>
      </c>
      <c r="X52" s="438" t="s">
        <v>198</v>
      </c>
      <c r="Y52" s="438"/>
      <c r="Z52" s="438" t="s">
        <v>274</v>
      </c>
      <c r="AA52" s="438"/>
      <c r="AB52" s="438" t="s">
        <v>274</v>
      </c>
      <c r="AC52" s="438"/>
      <c r="AD52" s="438" t="s">
        <v>274</v>
      </c>
      <c r="AE52" s="438"/>
      <c r="AF52" t="s">
        <v>54</v>
      </c>
      <c r="AG52" s="327" t="s">
        <v>336</v>
      </c>
      <c r="AH52" t="s">
        <v>3913</v>
      </c>
    </row>
    <row r="53" spans="1:34" x14ac:dyDescent="0.25">
      <c r="A53" s="577" t="s">
        <v>3829</v>
      </c>
      <c r="B53" s="577"/>
      <c r="C53" s="327">
        <v>28466</v>
      </c>
      <c r="D53" s="327" t="str">
        <f t="shared" si="0"/>
        <v>6F32</v>
      </c>
      <c r="E53" s="438" t="s">
        <v>3767</v>
      </c>
      <c r="F53" s="438"/>
      <c r="G53" s="438" t="s">
        <v>274</v>
      </c>
      <c r="H53" s="438"/>
      <c r="I53" s="438" t="s">
        <v>274</v>
      </c>
      <c r="J53" s="438"/>
      <c r="K53" s="438" t="s">
        <v>274</v>
      </c>
      <c r="L53" s="438"/>
      <c r="M53" s="438" t="s">
        <v>59</v>
      </c>
      <c r="N53" s="438"/>
      <c r="O53" s="326" t="s">
        <v>338</v>
      </c>
      <c r="P53" s="327" t="s">
        <v>54</v>
      </c>
      <c r="U53" s="575" t="s">
        <v>3829</v>
      </c>
      <c r="V53" s="575"/>
      <c r="W53" s="327" t="str">
        <f t="shared" si="1"/>
        <v>6F32</v>
      </c>
      <c r="X53" s="438" t="s">
        <v>198</v>
      </c>
      <c r="Y53" s="438"/>
      <c r="Z53" s="438" t="s">
        <v>274</v>
      </c>
      <c r="AA53" s="438"/>
      <c r="AB53" s="438" t="s">
        <v>274</v>
      </c>
      <c r="AC53" s="438"/>
      <c r="AD53" s="438" t="s">
        <v>274</v>
      </c>
      <c r="AE53" s="438"/>
      <c r="AF53" t="s">
        <v>54</v>
      </c>
      <c r="AG53" s="327" t="s">
        <v>338</v>
      </c>
      <c r="AH53" t="s">
        <v>3933</v>
      </c>
    </row>
    <row r="54" spans="1:34" x14ac:dyDescent="0.25">
      <c r="A54" s="500"/>
      <c r="B54" s="500"/>
      <c r="C54" s="327">
        <v>28467</v>
      </c>
      <c r="D54" s="327" t="str">
        <f t="shared" si="0"/>
        <v>6F33</v>
      </c>
      <c r="E54" s="438"/>
      <c r="F54" s="438"/>
      <c r="G54" s="438"/>
      <c r="H54" s="438"/>
      <c r="I54" s="438"/>
      <c r="J54" s="438"/>
      <c r="K54" s="438"/>
      <c r="L54" s="438"/>
      <c r="M54" s="438"/>
      <c r="N54" s="438"/>
      <c r="O54" s="326"/>
      <c r="U54" s="500"/>
      <c r="V54" s="500"/>
      <c r="W54" s="327" t="str">
        <f t="shared" si="1"/>
        <v>6F33</v>
      </c>
      <c r="X54" s="438"/>
      <c r="Y54" s="438"/>
      <c r="Z54" s="438"/>
      <c r="AA54" s="438"/>
      <c r="AB54" s="438"/>
      <c r="AC54" s="438"/>
      <c r="AD54" s="438"/>
      <c r="AE54" s="438"/>
    </row>
    <row r="55" spans="1:34" x14ac:dyDescent="0.25">
      <c r="A55" s="500"/>
      <c r="B55" s="500"/>
      <c r="C55" s="327">
        <v>28468</v>
      </c>
      <c r="D55" s="327" t="str">
        <f t="shared" si="0"/>
        <v>6F34</v>
      </c>
      <c r="E55" s="438"/>
      <c r="F55" s="438"/>
      <c r="G55" s="438"/>
      <c r="H55" s="438"/>
      <c r="I55" s="438"/>
      <c r="J55" s="438"/>
      <c r="K55" s="438"/>
      <c r="L55" s="438"/>
      <c r="M55" s="438"/>
      <c r="N55" s="438"/>
      <c r="O55" s="326"/>
      <c r="U55" s="500"/>
      <c r="V55" s="500"/>
      <c r="W55" s="327" t="str">
        <f t="shared" si="1"/>
        <v>6F34</v>
      </c>
      <c r="X55" s="438"/>
      <c r="Y55" s="438"/>
      <c r="Z55" s="438"/>
      <c r="AA55" s="438"/>
      <c r="AB55" s="438"/>
      <c r="AC55" s="438"/>
      <c r="AD55" s="438"/>
      <c r="AE55" s="438"/>
    </row>
    <row r="56" spans="1:34" x14ac:dyDescent="0.25">
      <c r="A56" s="500"/>
      <c r="B56" s="500"/>
      <c r="C56" s="327">
        <v>28469</v>
      </c>
      <c r="D56" s="327" t="str">
        <f t="shared" si="0"/>
        <v>6F35</v>
      </c>
      <c r="E56" s="438"/>
      <c r="F56" s="438"/>
      <c r="G56" s="438"/>
      <c r="H56" s="438"/>
      <c r="I56" s="438"/>
      <c r="J56" s="438"/>
      <c r="K56" s="438"/>
      <c r="L56" s="438"/>
      <c r="M56" s="438"/>
      <c r="N56" s="438"/>
      <c r="O56" s="326"/>
      <c r="U56" s="500"/>
      <c r="V56" s="500"/>
      <c r="W56" s="327" t="str">
        <f t="shared" si="1"/>
        <v>6F35</v>
      </c>
      <c r="X56" s="438"/>
      <c r="Y56" s="438"/>
      <c r="Z56" s="438"/>
      <c r="AA56" s="438"/>
      <c r="AB56" s="438"/>
      <c r="AC56" s="438"/>
      <c r="AD56" s="438"/>
      <c r="AE56" s="438"/>
    </row>
    <row r="57" spans="1:34" x14ac:dyDescent="0.25">
      <c r="A57" s="500"/>
      <c r="B57" s="500"/>
      <c r="C57" s="327">
        <v>28470</v>
      </c>
      <c r="D57" s="327" t="str">
        <f t="shared" si="0"/>
        <v>6F36</v>
      </c>
      <c r="E57" s="438"/>
      <c r="F57" s="438"/>
      <c r="G57" s="438"/>
      <c r="H57" s="438"/>
      <c r="I57" s="438"/>
      <c r="J57" s="438"/>
      <c r="K57" s="438"/>
      <c r="L57" s="438"/>
      <c r="M57" s="438"/>
      <c r="N57" s="438"/>
      <c r="O57" s="326"/>
      <c r="U57" s="500"/>
      <c r="V57" s="500"/>
      <c r="W57" s="327" t="str">
        <f t="shared" si="1"/>
        <v>6F36</v>
      </c>
      <c r="X57" s="438"/>
      <c r="Y57" s="438"/>
      <c r="Z57" s="438"/>
      <c r="AA57" s="438"/>
      <c r="AB57" s="438"/>
      <c r="AC57" s="438"/>
      <c r="AD57" s="438"/>
      <c r="AE57" s="438"/>
    </row>
    <row r="58" spans="1:34" x14ac:dyDescent="0.25">
      <c r="A58" s="578" t="s">
        <v>3778</v>
      </c>
      <c r="B58" s="578"/>
      <c r="C58" s="327">
        <v>28471</v>
      </c>
      <c r="D58" s="327" t="str">
        <f t="shared" si="0"/>
        <v>6F37</v>
      </c>
      <c r="E58" s="438" t="s">
        <v>3767</v>
      </c>
      <c r="F58" s="438"/>
      <c r="G58" s="438" t="s">
        <v>3779</v>
      </c>
      <c r="H58" s="438"/>
      <c r="I58" s="438" t="s">
        <v>274</v>
      </c>
      <c r="J58" s="438"/>
      <c r="K58" s="438" t="s">
        <v>274</v>
      </c>
      <c r="L58" s="438"/>
      <c r="M58" s="438"/>
      <c r="N58" s="438"/>
      <c r="O58" s="326" t="s">
        <v>338</v>
      </c>
      <c r="P58" s="327" t="s">
        <v>54</v>
      </c>
      <c r="Q58" t="s">
        <v>3780</v>
      </c>
      <c r="U58" s="578" t="s">
        <v>3778</v>
      </c>
      <c r="V58" s="578"/>
      <c r="W58" s="327" t="str">
        <f t="shared" si="1"/>
        <v>6F37</v>
      </c>
      <c r="X58" s="438" t="s">
        <v>198</v>
      </c>
      <c r="Y58" s="438"/>
      <c r="Z58" s="438" t="s">
        <v>3914</v>
      </c>
      <c r="AA58" s="438"/>
      <c r="AB58" s="438" t="s">
        <v>274</v>
      </c>
      <c r="AC58" s="438"/>
      <c r="AD58" s="438" t="s">
        <v>274</v>
      </c>
      <c r="AE58" s="438"/>
      <c r="AF58" t="s">
        <v>54</v>
      </c>
      <c r="AG58" s="327" t="s">
        <v>338</v>
      </c>
      <c r="AH58" t="s">
        <v>3833</v>
      </c>
    </row>
    <row r="59" spans="1:34" x14ac:dyDescent="0.25">
      <c r="A59" s="578" t="s">
        <v>3781</v>
      </c>
      <c r="B59" s="578"/>
      <c r="C59" s="327">
        <v>28472</v>
      </c>
      <c r="D59" s="327" t="str">
        <f t="shared" si="0"/>
        <v>6F38</v>
      </c>
      <c r="E59" s="438" t="s">
        <v>3767</v>
      </c>
      <c r="F59" s="438"/>
      <c r="G59" s="438" t="s">
        <v>274</v>
      </c>
      <c r="H59" s="438"/>
      <c r="I59" s="438" t="s">
        <v>274</v>
      </c>
      <c r="J59" s="438"/>
      <c r="K59" s="438" t="s">
        <v>274</v>
      </c>
      <c r="L59" s="438"/>
      <c r="M59" s="583" t="s">
        <v>2860</v>
      </c>
      <c r="N59" s="438"/>
      <c r="O59" s="326" t="s">
        <v>336</v>
      </c>
      <c r="P59" s="327" t="s">
        <v>54</v>
      </c>
      <c r="U59" s="578" t="s">
        <v>3915</v>
      </c>
      <c r="V59" s="578"/>
      <c r="W59" s="327" t="str">
        <f t="shared" si="1"/>
        <v>6F38</v>
      </c>
      <c r="X59" s="438" t="s">
        <v>198</v>
      </c>
      <c r="Y59" s="438"/>
      <c r="Z59" s="438" t="s">
        <v>274</v>
      </c>
      <c r="AA59" s="438"/>
      <c r="AB59" s="438" t="s">
        <v>274</v>
      </c>
      <c r="AC59" s="438"/>
      <c r="AD59" s="438" t="s">
        <v>274</v>
      </c>
      <c r="AE59" s="438"/>
      <c r="AF59" t="s">
        <v>54</v>
      </c>
      <c r="AG59" s="327" t="s">
        <v>336</v>
      </c>
      <c r="AH59" t="s">
        <v>3916</v>
      </c>
    </row>
    <row r="60" spans="1:34" x14ac:dyDescent="0.25">
      <c r="A60" s="578" t="s">
        <v>3782</v>
      </c>
      <c r="B60" s="578"/>
      <c r="C60" s="327">
        <v>28473</v>
      </c>
      <c r="D60" s="327" t="str">
        <f t="shared" si="0"/>
        <v>6F39</v>
      </c>
      <c r="E60" s="438" t="s">
        <v>3767</v>
      </c>
      <c r="F60" s="438"/>
      <c r="G60" s="438" t="s">
        <v>3779</v>
      </c>
      <c r="H60" s="438"/>
      <c r="I60" s="438" t="s">
        <v>274</v>
      </c>
      <c r="J60" s="438"/>
      <c r="K60" s="438" t="s">
        <v>274</v>
      </c>
      <c r="L60" s="438"/>
      <c r="M60" s="438" t="s">
        <v>733</v>
      </c>
      <c r="N60" s="438"/>
      <c r="O60" s="326" t="s">
        <v>338</v>
      </c>
      <c r="P60" s="327" t="s">
        <v>53</v>
      </c>
      <c r="U60" s="578" t="s">
        <v>3917</v>
      </c>
      <c r="V60" s="578"/>
      <c r="W60" s="327" t="str">
        <f t="shared" si="1"/>
        <v>6F39</v>
      </c>
      <c r="X60" s="438" t="s">
        <v>198</v>
      </c>
      <c r="Y60" s="438"/>
      <c r="Z60" s="438" t="s">
        <v>3914</v>
      </c>
      <c r="AA60" s="438"/>
      <c r="AB60" s="438" t="s">
        <v>274</v>
      </c>
      <c r="AC60" s="438"/>
      <c r="AD60" s="438" t="s">
        <v>274</v>
      </c>
      <c r="AE60" s="438"/>
      <c r="AF60" t="s">
        <v>53</v>
      </c>
      <c r="AG60" s="327" t="s">
        <v>338</v>
      </c>
      <c r="AH60" t="s">
        <v>3833</v>
      </c>
    </row>
    <row r="61" spans="1:34" x14ac:dyDescent="0.25">
      <c r="A61" s="500"/>
      <c r="B61" s="500"/>
      <c r="C61" s="327">
        <v>28474</v>
      </c>
      <c r="D61" s="327" t="str">
        <f t="shared" si="0"/>
        <v>6F3A</v>
      </c>
      <c r="E61" s="438"/>
      <c r="F61" s="438"/>
      <c r="G61" s="438"/>
      <c r="H61" s="438"/>
      <c r="I61" s="438"/>
      <c r="J61" s="438"/>
      <c r="K61" s="438"/>
      <c r="L61" s="438"/>
      <c r="M61" s="438"/>
      <c r="N61" s="438"/>
      <c r="O61" s="326"/>
      <c r="U61" s="579" t="s">
        <v>3897</v>
      </c>
      <c r="V61" s="579"/>
      <c r="W61" s="327" t="str">
        <f t="shared" si="1"/>
        <v>6F3A</v>
      </c>
      <c r="X61" s="438" t="s">
        <v>198</v>
      </c>
      <c r="Y61" s="438"/>
      <c r="Z61" s="438" t="s">
        <v>198</v>
      </c>
      <c r="AA61" s="438"/>
      <c r="AB61" s="438" t="s">
        <v>205</v>
      </c>
      <c r="AC61" s="438"/>
      <c r="AD61" s="438" t="s">
        <v>205</v>
      </c>
      <c r="AE61" s="438"/>
      <c r="AF61" t="s">
        <v>52</v>
      </c>
      <c r="AG61" s="327" t="s">
        <v>338</v>
      </c>
      <c r="AH61" t="s">
        <v>3948</v>
      </c>
    </row>
    <row r="62" spans="1:34" x14ac:dyDescent="0.25">
      <c r="A62" s="575" t="s">
        <v>613</v>
      </c>
      <c r="B62" s="575"/>
      <c r="C62" s="327">
        <v>28475</v>
      </c>
      <c r="D62" s="327" t="str">
        <f t="shared" si="0"/>
        <v>6F3B</v>
      </c>
      <c r="E62" s="438" t="s">
        <v>3767</v>
      </c>
      <c r="F62" s="438"/>
      <c r="G62" s="438" t="s">
        <v>3765</v>
      </c>
      <c r="H62" s="438"/>
      <c r="I62" s="438" t="s">
        <v>274</v>
      </c>
      <c r="J62" s="438"/>
      <c r="K62" s="438" t="s">
        <v>274</v>
      </c>
      <c r="L62" s="438"/>
      <c r="M62" s="438" t="s">
        <v>59</v>
      </c>
      <c r="N62" s="438"/>
      <c r="O62" s="326" t="s">
        <v>338</v>
      </c>
      <c r="P62" s="327" t="s">
        <v>52</v>
      </c>
      <c r="U62" s="579" t="s">
        <v>613</v>
      </c>
      <c r="V62" s="579"/>
      <c r="W62" s="327" t="str">
        <f t="shared" si="1"/>
        <v>6F3B</v>
      </c>
      <c r="X62" s="438" t="s">
        <v>198</v>
      </c>
      <c r="Y62" s="438"/>
      <c r="Z62" s="438" t="s">
        <v>205</v>
      </c>
      <c r="AA62" s="438"/>
      <c r="AB62" s="438" t="s">
        <v>274</v>
      </c>
      <c r="AC62" s="438"/>
      <c r="AD62" s="438" t="s">
        <v>274</v>
      </c>
      <c r="AE62" s="438"/>
      <c r="AF62" t="s">
        <v>52</v>
      </c>
      <c r="AG62" s="327" t="s">
        <v>338</v>
      </c>
      <c r="AH62" t="s">
        <v>3948</v>
      </c>
    </row>
    <row r="63" spans="1:34" x14ac:dyDescent="0.25">
      <c r="A63" s="575" t="s">
        <v>3753</v>
      </c>
      <c r="B63" s="575"/>
      <c r="C63" s="327">
        <v>28476</v>
      </c>
      <c r="D63" s="327" t="str">
        <f t="shared" si="0"/>
        <v>6F3C</v>
      </c>
      <c r="E63" s="438" t="s">
        <v>3767</v>
      </c>
      <c r="F63" s="438"/>
      <c r="G63" s="438" t="s">
        <v>3767</v>
      </c>
      <c r="H63" s="438"/>
      <c r="I63" s="438" t="s">
        <v>274</v>
      </c>
      <c r="J63" s="438"/>
      <c r="K63" s="438" t="s">
        <v>274</v>
      </c>
      <c r="L63" s="438"/>
      <c r="M63" s="438" t="s">
        <v>59</v>
      </c>
      <c r="N63" s="438"/>
      <c r="O63" s="326" t="s">
        <v>338</v>
      </c>
      <c r="P63" s="327" t="s">
        <v>52</v>
      </c>
      <c r="Q63" t="s">
        <v>3797</v>
      </c>
      <c r="U63" s="579" t="s">
        <v>3753</v>
      </c>
      <c r="V63" s="579"/>
      <c r="W63" s="327" t="str">
        <f t="shared" si="1"/>
        <v>6F3C</v>
      </c>
      <c r="X63" s="438" t="s">
        <v>198</v>
      </c>
      <c r="Y63" s="438"/>
      <c r="Z63" s="438" t="s">
        <v>198</v>
      </c>
      <c r="AA63" s="438"/>
      <c r="AB63" s="438" t="s">
        <v>274</v>
      </c>
      <c r="AC63" s="438"/>
      <c r="AD63" s="438" t="s">
        <v>274</v>
      </c>
      <c r="AE63" s="438"/>
      <c r="AF63" t="s">
        <v>52</v>
      </c>
      <c r="AG63" s="327" t="s">
        <v>338</v>
      </c>
      <c r="AH63">
        <v>176</v>
      </c>
    </row>
    <row r="64" spans="1:34" x14ac:dyDescent="0.25">
      <c r="A64" s="500"/>
      <c r="B64" s="500"/>
      <c r="C64" s="327">
        <v>28477</v>
      </c>
      <c r="D64" s="327" t="str">
        <f t="shared" si="0"/>
        <v>6F3D</v>
      </c>
      <c r="E64" s="438"/>
      <c r="F64" s="438"/>
      <c r="G64" s="438"/>
      <c r="H64" s="438"/>
      <c r="I64" s="438"/>
      <c r="J64" s="438"/>
      <c r="K64" s="438"/>
      <c r="L64" s="438"/>
      <c r="M64" s="438"/>
      <c r="N64" s="438"/>
      <c r="O64" s="326"/>
      <c r="U64" s="579" t="s">
        <v>617</v>
      </c>
      <c r="V64" s="579"/>
      <c r="W64" s="327" t="str">
        <f t="shared" si="1"/>
        <v>6F3D</v>
      </c>
      <c r="X64" s="438" t="s">
        <v>198</v>
      </c>
      <c r="Y64" s="438"/>
      <c r="Z64" s="438" t="s">
        <v>198</v>
      </c>
      <c r="AA64" s="438"/>
      <c r="AB64" s="438" t="s">
        <v>274</v>
      </c>
      <c r="AC64" s="438"/>
      <c r="AD64" s="438" t="s">
        <v>274</v>
      </c>
      <c r="AE64" s="438"/>
      <c r="AF64" t="s">
        <v>52</v>
      </c>
      <c r="AG64" s="327" t="s">
        <v>338</v>
      </c>
      <c r="AH64" t="s">
        <v>3937</v>
      </c>
    </row>
    <row r="65" spans="1:34" x14ac:dyDescent="0.25">
      <c r="A65" s="578" t="s">
        <v>3783</v>
      </c>
      <c r="B65" s="578"/>
      <c r="C65" s="327">
        <v>28478</v>
      </c>
      <c r="D65" s="327" t="str">
        <f t="shared" si="0"/>
        <v>6F3E</v>
      </c>
      <c r="E65" s="438" t="s">
        <v>3767</v>
      </c>
      <c r="F65" s="438"/>
      <c r="G65" s="438" t="s">
        <v>274</v>
      </c>
      <c r="H65" s="438"/>
      <c r="I65" s="438" t="s">
        <v>274</v>
      </c>
      <c r="J65" s="438"/>
      <c r="K65" s="438" t="s">
        <v>274</v>
      </c>
      <c r="L65" s="438"/>
      <c r="M65" s="438" t="s">
        <v>59</v>
      </c>
      <c r="N65" s="438"/>
      <c r="O65" s="326" t="s">
        <v>338</v>
      </c>
      <c r="P65" s="327" t="s">
        <v>54</v>
      </c>
      <c r="U65" s="578" t="s">
        <v>3783</v>
      </c>
      <c r="V65" s="578"/>
      <c r="W65" s="327" t="str">
        <f t="shared" si="1"/>
        <v>6F3E</v>
      </c>
      <c r="X65" s="438" t="s">
        <v>198</v>
      </c>
      <c r="Y65" s="438"/>
      <c r="Z65" s="438" t="s">
        <v>274</v>
      </c>
      <c r="AA65" s="438"/>
      <c r="AB65" s="438" t="s">
        <v>274</v>
      </c>
      <c r="AC65" s="438"/>
      <c r="AD65" s="438" t="s">
        <v>274</v>
      </c>
      <c r="AE65" s="438"/>
      <c r="AF65" t="s">
        <v>54</v>
      </c>
      <c r="AG65" s="327" t="s">
        <v>338</v>
      </c>
      <c r="AH65" t="s">
        <v>3918</v>
      </c>
    </row>
    <row r="66" spans="1:34" x14ac:dyDescent="0.25">
      <c r="A66" s="578" t="s">
        <v>3784</v>
      </c>
      <c r="B66" s="578"/>
      <c r="C66" s="327">
        <v>28479</v>
      </c>
      <c r="D66" s="327" t="str">
        <f t="shared" si="0"/>
        <v>6F3F</v>
      </c>
      <c r="E66" s="438" t="s">
        <v>3767</v>
      </c>
      <c r="F66" s="438"/>
      <c r="G66" s="438" t="s">
        <v>274</v>
      </c>
      <c r="H66" s="438"/>
      <c r="I66" s="438" t="s">
        <v>274</v>
      </c>
      <c r="J66" s="438"/>
      <c r="K66" s="438" t="s">
        <v>274</v>
      </c>
      <c r="L66" s="438"/>
      <c r="M66" s="438" t="s">
        <v>59</v>
      </c>
      <c r="N66" s="438"/>
      <c r="O66" s="326" t="s">
        <v>338</v>
      </c>
      <c r="P66" s="327" t="s">
        <v>54</v>
      </c>
      <c r="U66" s="578" t="s">
        <v>3784</v>
      </c>
      <c r="V66" s="578"/>
      <c r="W66" s="327" t="str">
        <f t="shared" si="1"/>
        <v>6F3F</v>
      </c>
      <c r="X66" s="438" t="s">
        <v>198</v>
      </c>
      <c r="Y66" s="438"/>
      <c r="Z66" s="438" t="s">
        <v>274</v>
      </c>
      <c r="AA66" s="438"/>
      <c r="AB66" s="438" t="s">
        <v>274</v>
      </c>
      <c r="AC66" s="438"/>
      <c r="AD66" s="438" t="s">
        <v>274</v>
      </c>
      <c r="AE66" s="438"/>
      <c r="AF66" t="s">
        <v>54</v>
      </c>
      <c r="AG66" s="327" t="s">
        <v>338</v>
      </c>
      <c r="AH66" t="s">
        <v>3918</v>
      </c>
    </row>
    <row r="67" spans="1:34" x14ac:dyDescent="0.25">
      <c r="A67" s="575" t="s">
        <v>3754</v>
      </c>
      <c r="B67" s="575"/>
      <c r="C67" s="327">
        <v>28480</v>
      </c>
      <c r="D67" s="327" t="str">
        <f t="shared" si="0"/>
        <v>6F40</v>
      </c>
      <c r="E67" s="438" t="s">
        <v>3767</v>
      </c>
      <c r="F67" s="438"/>
      <c r="G67" s="438" t="s">
        <v>3798</v>
      </c>
      <c r="H67" s="438"/>
      <c r="I67" s="438" t="s">
        <v>274</v>
      </c>
      <c r="J67" s="438"/>
      <c r="K67" s="438" t="s">
        <v>274</v>
      </c>
      <c r="L67" s="438"/>
      <c r="M67" s="438" t="s">
        <v>59</v>
      </c>
      <c r="N67" s="438"/>
      <c r="O67" s="326" t="s">
        <v>338</v>
      </c>
      <c r="P67" s="327" t="s">
        <v>52</v>
      </c>
      <c r="Q67" t="s">
        <v>2520</v>
      </c>
      <c r="U67" s="579" t="s">
        <v>3754</v>
      </c>
      <c r="V67" s="579"/>
      <c r="W67" s="327" t="str">
        <f t="shared" si="1"/>
        <v>6F40</v>
      </c>
      <c r="X67" s="438" t="s">
        <v>198</v>
      </c>
      <c r="Y67" s="438"/>
      <c r="Z67" s="438" t="s">
        <v>198</v>
      </c>
      <c r="AA67" s="438"/>
      <c r="AB67" s="438" t="s">
        <v>274</v>
      </c>
      <c r="AC67" s="438"/>
      <c r="AD67" s="438" t="s">
        <v>274</v>
      </c>
      <c r="AE67" s="438"/>
      <c r="AF67" t="s">
        <v>52</v>
      </c>
      <c r="AG67" s="327" t="s">
        <v>338</v>
      </c>
      <c r="AH67" t="s">
        <v>3948</v>
      </c>
    </row>
    <row r="68" spans="1:34" x14ac:dyDescent="0.25">
      <c r="A68" s="578" t="s">
        <v>587</v>
      </c>
      <c r="B68" s="578"/>
      <c r="C68" s="327">
        <v>28481</v>
      </c>
      <c r="D68" s="327" t="str">
        <f t="shared" si="0"/>
        <v>6F41</v>
      </c>
      <c r="E68" s="438" t="s">
        <v>3767</v>
      </c>
      <c r="F68" s="438"/>
      <c r="G68" s="438" t="s">
        <v>3779</v>
      </c>
      <c r="H68" s="438"/>
      <c r="I68" s="438" t="s">
        <v>274</v>
      </c>
      <c r="J68" s="438"/>
      <c r="K68" s="438" t="s">
        <v>274</v>
      </c>
      <c r="L68" s="438"/>
      <c r="M68" s="438" t="s">
        <v>59</v>
      </c>
      <c r="N68" s="438"/>
      <c r="O68" s="326" t="s">
        <v>338</v>
      </c>
      <c r="P68" s="327" t="s">
        <v>54</v>
      </c>
      <c r="Q68" t="s">
        <v>3785</v>
      </c>
      <c r="U68" s="578" t="s">
        <v>3920</v>
      </c>
      <c r="V68" s="578"/>
      <c r="W68" s="327" t="str">
        <f t="shared" si="1"/>
        <v>6F41</v>
      </c>
      <c r="X68" s="438" t="s">
        <v>198</v>
      </c>
      <c r="Y68" s="438"/>
      <c r="Z68" s="438" t="s">
        <v>3914</v>
      </c>
      <c r="AA68" s="438"/>
      <c r="AB68" s="438" t="s">
        <v>274</v>
      </c>
      <c r="AC68" s="438"/>
      <c r="AD68" s="438" t="s">
        <v>274</v>
      </c>
      <c r="AE68" s="438"/>
      <c r="AF68" t="s">
        <v>54</v>
      </c>
      <c r="AG68" s="327" t="s">
        <v>338</v>
      </c>
      <c r="AH68" t="s">
        <v>3921</v>
      </c>
    </row>
    <row r="69" spans="1:34" x14ac:dyDescent="0.25">
      <c r="A69" s="575" t="s">
        <v>621</v>
      </c>
      <c r="B69" s="575"/>
      <c r="C69" s="327">
        <v>28482</v>
      </c>
      <c r="D69" s="327" t="str">
        <f t="shared" si="0"/>
        <v>6F42</v>
      </c>
      <c r="E69" s="438" t="s">
        <v>3767</v>
      </c>
      <c r="F69" s="438"/>
      <c r="G69" s="438" t="s">
        <v>3767</v>
      </c>
      <c r="H69" s="438"/>
      <c r="I69" s="438" t="s">
        <v>274</v>
      </c>
      <c r="J69" s="438"/>
      <c r="K69" s="438" t="s">
        <v>274</v>
      </c>
      <c r="L69" s="438"/>
      <c r="M69" s="438" t="s">
        <v>59</v>
      </c>
      <c r="N69" s="438"/>
      <c r="O69" s="326" t="s">
        <v>338</v>
      </c>
      <c r="P69" s="327" t="s">
        <v>52</v>
      </c>
      <c r="Q69" t="s">
        <v>3799</v>
      </c>
      <c r="U69" s="579" t="s">
        <v>621</v>
      </c>
      <c r="V69" s="579"/>
      <c r="W69" s="327" t="str">
        <f t="shared" si="1"/>
        <v>6F42</v>
      </c>
      <c r="X69" s="438" t="s">
        <v>198</v>
      </c>
      <c r="Y69" s="438"/>
      <c r="Z69" s="438" t="s">
        <v>198</v>
      </c>
      <c r="AA69" s="438"/>
      <c r="AB69" s="438" t="s">
        <v>274</v>
      </c>
      <c r="AC69" s="438"/>
      <c r="AD69" s="438" t="s">
        <v>274</v>
      </c>
      <c r="AE69" s="438"/>
      <c r="AF69" t="s">
        <v>52</v>
      </c>
      <c r="AG69" s="327" t="s">
        <v>338</v>
      </c>
      <c r="AH69" t="s">
        <v>3958</v>
      </c>
    </row>
    <row r="70" spans="1:34" x14ac:dyDescent="0.25">
      <c r="A70" s="575" t="s">
        <v>623</v>
      </c>
      <c r="B70" s="575"/>
      <c r="C70" s="327">
        <v>28483</v>
      </c>
      <c r="D70" s="327" t="str">
        <f t="shared" si="0"/>
        <v>6F43</v>
      </c>
      <c r="E70" s="438" t="s">
        <v>3767</v>
      </c>
      <c r="F70" s="438"/>
      <c r="G70" s="438" t="s">
        <v>3767</v>
      </c>
      <c r="H70" s="438"/>
      <c r="I70" s="438" t="s">
        <v>274</v>
      </c>
      <c r="J70" s="438"/>
      <c r="K70" s="438" t="s">
        <v>274</v>
      </c>
      <c r="L70" s="438"/>
      <c r="M70" s="438" t="s">
        <v>59</v>
      </c>
      <c r="N70" s="438"/>
      <c r="O70" s="326" t="s">
        <v>338</v>
      </c>
      <c r="P70" s="327" t="s">
        <v>54</v>
      </c>
      <c r="Q70" t="s">
        <v>3800</v>
      </c>
      <c r="U70" s="579" t="s">
        <v>623</v>
      </c>
      <c r="V70" s="579"/>
      <c r="W70" s="327" t="str">
        <f t="shared" si="1"/>
        <v>6F43</v>
      </c>
      <c r="X70" s="438" t="s">
        <v>198</v>
      </c>
      <c r="Y70" s="438"/>
      <c r="Z70" s="438" t="s">
        <v>198</v>
      </c>
      <c r="AA70" s="438"/>
      <c r="AB70" s="438" t="s">
        <v>274</v>
      </c>
      <c r="AC70" s="438"/>
      <c r="AD70" s="438" t="s">
        <v>274</v>
      </c>
      <c r="AE70" s="438"/>
      <c r="AF70" t="s">
        <v>54</v>
      </c>
      <c r="AG70" s="327" t="s">
        <v>338</v>
      </c>
      <c r="AH70" t="s">
        <v>3959</v>
      </c>
    </row>
    <row r="71" spans="1:34" x14ac:dyDescent="0.25">
      <c r="A71" s="500"/>
      <c r="B71" s="500"/>
      <c r="C71" s="327">
        <v>28484</v>
      </c>
      <c r="D71" s="327" t="str">
        <f t="shared" si="0"/>
        <v>6F44</v>
      </c>
      <c r="E71" s="438"/>
      <c r="F71" s="438"/>
      <c r="G71" s="438"/>
      <c r="H71" s="438"/>
      <c r="I71" s="438"/>
      <c r="J71" s="438"/>
      <c r="K71" s="438"/>
      <c r="L71" s="438"/>
      <c r="M71" s="438"/>
      <c r="N71" s="438"/>
      <c r="O71" s="326"/>
      <c r="U71" s="579" t="s">
        <v>625</v>
      </c>
      <c r="V71" s="579"/>
      <c r="W71" s="327" t="str">
        <f t="shared" si="1"/>
        <v>6F44</v>
      </c>
      <c r="X71" s="438" t="s">
        <v>198</v>
      </c>
      <c r="Y71" s="438"/>
      <c r="Z71" s="438" t="s">
        <v>198</v>
      </c>
      <c r="AA71" s="438"/>
      <c r="AB71" s="438" t="s">
        <v>274</v>
      </c>
      <c r="AC71" s="438"/>
      <c r="AD71" s="438" t="s">
        <v>274</v>
      </c>
      <c r="AE71" s="438"/>
      <c r="AF71" t="s">
        <v>53</v>
      </c>
      <c r="AG71" s="327" t="s">
        <v>338</v>
      </c>
      <c r="AH71" t="s">
        <v>3960</v>
      </c>
    </row>
    <row r="72" spans="1:34" x14ac:dyDescent="0.25">
      <c r="A72" s="578" t="s">
        <v>589</v>
      </c>
      <c r="B72" s="578"/>
      <c r="C72" s="327">
        <v>28485</v>
      </c>
      <c r="D72" s="327" t="str">
        <f t="shared" si="0"/>
        <v>6F45</v>
      </c>
      <c r="E72" s="438" t="s">
        <v>3767</v>
      </c>
      <c r="F72" s="438"/>
      <c r="G72" s="438" t="s">
        <v>3767</v>
      </c>
      <c r="H72" s="438"/>
      <c r="I72" s="438" t="s">
        <v>274</v>
      </c>
      <c r="J72" s="438"/>
      <c r="K72" s="438" t="s">
        <v>274</v>
      </c>
      <c r="L72" s="438"/>
      <c r="M72" s="438" t="s">
        <v>59</v>
      </c>
      <c r="N72" s="438"/>
      <c r="O72" s="326" t="s">
        <v>338</v>
      </c>
      <c r="P72" s="327" t="s">
        <v>54</v>
      </c>
      <c r="Q72" t="s">
        <v>3786</v>
      </c>
      <c r="U72" s="578" t="s">
        <v>589</v>
      </c>
      <c r="V72" s="578"/>
      <c r="W72" s="327" t="str">
        <f t="shared" si="1"/>
        <v>6F45</v>
      </c>
      <c r="X72" s="438" t="s">
        <v>198</v>
      </c>
      <c r="Y72" s="438"/>
      <c r="Z72" s="438" t="s">
        <v>198</v>
      </c>
      <c r="AA72" s="438"/>
      <c r="AB72" s="438" t="s">
        <v>274</v>
      </c>
      <c r="AC72" s="438"/>
      <c r="AD72" s="438" t="s">
        <v>274</v>
      </c>
      <c r="AE72" s="438"/>
      <c r="AF72" t="s">
        <v>54</v>
      </c>
      <c r="AG72" s="327" t="s">
        <v>338</v>
      </c>
      <c r="AH72" t="s">
        <v>3922</v>
      </c>
    </row>
    <row r="73" spans="1:34" x14ac:dyDescent="0.25">
      <c r="A73" s="578" t="s">
        <v>591</v>
      </c>
      <c r="B73" s="578"/>
      <c r="C73" s="327">
        <v>28486</v>
      </c>
      <c r="D73" s="327" t="str">
        <f t="shared" ref="D73:D136" si="2">DEC2HEX(C73)</f>
        <v>6F46</v>
      </c>
      <c r="E73" s="488" t="s">
        <v>175</v>
      </c>
      <c r="F73" s="488"/>
      <c r="G73" s="438" t="s">
        <v>3767</v>
      </c>
      <c r="H73" s="438"/>
      <c r="I73" s="438" t="s">
        <v>274</v>
      </c>
      <c r="J73" s="438"/>
      <c r="K73" s="438" t="s">
        <v>274</v>
      </c>
      <c r="L73" s="438"/>
      <c r="M73" s="438" t="s">
        <v>59</v>
      </c>
      <c r="N73" s="438"/>
      <c r="O73" s="326" t="s">
        <v>338</v>
      </c>
      <c r="P73" s="327" t="s">
        <v>54</v>
      </c>
      <c r="U73" s="578" t="s">
        <v>591</v>
      </c>
      <c r="V73" s="578"/>
      <c r="W73" s="327" t="str">
        <f t="shared" ref="W73:W136" si="3">DEC2HEX(C73)</f>
        <v>6F46</v>
      </c>
      <c r="X73" s="438" t="s">
        <v>175</v>
      </c>
      <c r="Y73" s="438"/>
      <c r="Z73" s="438" t="s">
        <v>274</v>
      </c>
      <c r="AA73" s="438"/>
      <c r="AB73" s="438" t="s">
        <v>274</v>
      </c>
      <c r="AC73" s="438"/>
      <c r="AD73" s="438" t="s">
        <v>274</v>
      </c>
      <c r="AE73" s="438"/>
      <c r="AF73" t="s">
        <v>54</v>
      </c>
      <c r="AG73" s="327" t="s">
        <v>338</v>
      </c>
      <c r="AH73" t="s">
        <v>3919</v>
      </c>
    </row>
    <row r="74" spans="1:34" x14ac:dyDescent="0.25">
      <c r="A74" s="575" t="s">
        <v>1516</v>
      </c>
      <c r="B74" s="575"/>
      <c r="C74" s="327">
        <v>28487</v>
      </c>
      <c r="D74" s="327" t="str">
        <f t="shared" si="2"/>
        <v>6F47</v>
      </c>
      <c r="E74" s="438" t="s">
        <v>3767</v>
      </c>
      <c r="F74" s="438"/>
      <c r="G74" s="438" t="s">
        <v>3767</v>
      </c>
      <c r="H74" s="438"/>
      <c r="I74" s="438" t="s">
        <v>274</v>
      </c>
      <c r="J74" s="438"/>
      <c r="K74" s="438" t="s">
        <v>274</v>
      </c>
      <c r="L74" s="438"/>
      <c r="M74" s="438" t="s">
        <v>59</v>
      </c>
      <c r="N74" s="438"/>
      <c r="O74" s="326" t="s">
        <v>338</v>
      </c>
      <c r="P74" s="327" t="s">
        <v>52</v>
      </c>
      <c r="Q74" t="s">
        <v>3805</v>
      </c>
      <c r="U74" s="579" t="s">
        <v>3759</v>
      </c>
      <c r="V74" s="579"/>
      <c r="W74" s="327" t="str">
        <f t="shared" si="3"/>
        <v>6F47</v>
      </c>
      <c r="X74" s="438" t="s">
        <v>198</v>
      </c>
      <c r="Y74" s="438"/>
      <c r="Z74" s="438" t="s">
        <v>198</v>
      </c>
      <c r="AA74" s="438"/>
      <c r="AB74" s="438" t="s">
        <v>274</v>
      </c>
      <c r="AC74" s="438"/>
      <c r="AD74" s="438" t="s">
        <v>274</v>
      </c>
      <c r="AE74" s="438"/>
      <c r="AF74" t="s">
        <v>52</v>
      </c>
      <c r="AG74" s="327" t="s">
        <v>338</v>
      </c>
      <c r="AH74" t="s">
        <v>3963</v>
      </c>
    </row>
    <row r="75" spans="1:34" x14ac:dyDescent="0.25">
      <c r="A75" s="575" t="s">
        <v>3792</v>
      </c>
      <c r="B75" s="575"/>
      <c r="C75" s="327">
        <v>28488</v>
      </c>
      <c r="D75" s="327" t="str">
        <f t="shared" si="2"/>
        <v>6F48</v>
      </c>
      <c r="E75" s="438" t="s">
        <v>3767</v>
      </c>
      <c r="F75" s="438"/>
      <c r="G75" s="438" t="s">
        <v>274</v>
      </c>
      <c r="H75" s="438"/>
      <c r="I75" s="438" t="s">
        <v>274</v>
      </c>
      <c r="J75" s="438"/>
      <c r="K75" s="438" t="s">
        <v>274</v>
      </c>
      <c r="L75" s="438"/>
      <c r="M75" s="583" t="s">
        <v>926</v>
      </c>
      <c r="N75" s="438"/>
      <c r="O75" s="326" t="s">
        <v>338</v>
      </c>
      <c r="P75" s="327" t="s">
        <v>54</v>
      </c>
      <c r="U75" s="575" t="s">
        <v>3930</v>
      </c>
      <c r="V75" s="575"/>
      <c r="W75" s="327" t="str">
        <f t="shared" si="3"/>
        <v>6F48</v>
      </c>
      <c r="X75" s="438" t="s">
        <v>198</v>
      </c>
      <c r="Y75" s="438"/>
      <c r="Z75" s="438" t="s">
        <v>274</v>
      </c>
      <c r="AA75" s="438"/>
      <c r="AB75" s="438" t="s">
        <v>274</v>
      </c>
      <c r="AC75" s="438"/>
      <c r="AD75" s="438" t="s">
        <v>274</v>
      </c>
      <c r="AE75" s="438"/>
      <c r="AF75" t="s">
        <v>54</v>
      </c>
      <c r="AG75" s="327" t="s">
        <v>338</v>
      </c>
      <c r="AH75" t="s">
        <v>3964</v>
      </c>
    </row>
    <row r="76" spans="1:34" x14ac:dyDescent="0.25">
      <c r="A76" s="575" t="s">
        <v>3755</v>
      </c>
      <c r="B76" s="575"/>
      <c r="C76" s="327">
        <v>28489</v>
      </c>
      <c r="D76" s="327" t="str">
        <f t="shared" si="2"/>
        <v>6F49</v>
      </c>
      <c r="E76" s="438" t="s">
        <v>3767</v>
      </c>
      <c r="F76" s="438"/>
      <c r="G76" s="438" t="s">
        <v>274</v>
      </c>
      <c r="H76" s="438"/>
      <c r="I76" s="438" t="s">
        <v>274</v>
      </c>
      <c r="J76" s="438"/>
      <c r="K76" s="438" t="s">
        <v>274</v>
      </c>
      <c r="L76" s="438"/>
      <c r="M76" s="438" t="s">
        <v>59</v>
      </c>
      <c r="N76" s="438"/>
      <c r="O76" s="326" t="s">
        <v>338</v>
      </c>
      <c r="P76" s="327" t="s">
        <v>52</v>
      </c>
      <c r="Q76" t="s">
        <v>3801</v>
      </c>
      <c r="U76" s="579" t="s">
        <v>3755</v>
      </c>
      <c r="V76" s="579"/>
      <c r="W76" s="327" t="str">
        <f t="shared" si="3"/>
        <v>6F49</v>
      </c>
      <c r="X76" s="438" t="s">
        <v>198</v>
      </c>
      <c r="Y76" s="438"/>
      <c r="Z76" s="438" t="s">
        <v>274</v>
      </c>
      <c r="AA76" s="438"/>
      <c r="AB76" s="438" t="s">
        <v>274</v>
      </c>
      <c r="AC76" s="438"/>
      <c r="AD76" s="438" t="s">
        <v>274</v>
      </c>
      <c r="AE76" s="438"/>
      <c r="AF76" t="s">
        <v>52</v>
      </c>
      <c r="AG76" s="327" t="s">
        <v>338</v>
      </c>
      <c r="AH76" t="s">
        <v>3948</v>
      </c>
    </row>
    <row r="77" spans="1:34" x14ac:dyDescent="0.25">
      <c r="A77" s="500"/>
      <c r="B77" s="500"/>
      <c r="C77" s="327">
        <v>28490</v>
      </c>
      <c r="D77" s="327" t="str">
        <f t="shared" si="2"/>
        <v>6F4A</v>
      </c>
      <c r="E77" s="438"/>
      <c r="F77" s="438"/>
      <c r="G77" s="438"/>
      <c r="H77" s="438"/>
      <c r="I77" s="438"/>
      <c r="J77" s="438"/>
      <c r="K77" s="438"/>
      <c r="L77" s="438"/>
      <c r="M77" s="438"/>
      <c r="N77" s="438"/>
      <c r="O77" s="326"/>
      <c r="U77" s="579" t="s">
        <v>3756</v>
      </c>
      <c r="V77" s="579"/>
      <c r="W77" s="327" t="str">
        <f t="shared" si="3"/>
        <v>6F4A</v>
      </c>
      <c r="X77" s="438" t="s">
        <v>198</v>
      </c>
      <c r="Y77" s="438"/>
      <c r="Z77" s="438" t="s">
        <v>198</v>
      </c>
      <c r="AA77" s="438"/>
      <c r="AB77" s="438" t="s">
        <v>274</v>
      </c>
      <c r="AC77" s="438"/>
      <c r="AD77" s="438" t="s">
        <v>274</v>
      </c>
      <c r="AE77" s="438"/>
      <c r="AF77" t="s">
        <v>52</v>
      </c>
      <c r="AG77" s="327" t="s">
        <v>338</v>
      </c>
      <c r="AH77" t="s">
        <v>3951</v>
      </c>
    </row>
    <row r="78" spans="1:34" x14ac:dyDescent="0.25">
      <c r="A78" s="575" t="s">
        <v>3757</v>
      </c>
      <c r="B78" s="575"/>
      <c r="C78" s="327">
        <v>28491</v>
      </c>
      <c r="D78" s="327" t="str">
        <f t="shared" si="2"/>
        <v>6F4B</v>
      </c>
      <c r="E78" s="438" t="s">
        <v>3767</v>
      </c>
      <c r="F78" s="438"/>
      <c r="G78" s="438" t="s">
        <v>3765</v>
      </c>
      <c r="H78" s="438"/>
      <c r="I78" s="438" t="s">
        <v>274</v>
      </c>
      <c r="J78" s="438"/>
      <c r="K78" s="438" t="s">
        <v>274</v>
      </c>
      <c r="L78" s="438"/>
      <c r="M78" s="438" t="s">
        <v>59</v>
      </c>
      <c r="N78" s="438"/>
      <c r="O78" s="326" t="s">
        <v>338</v>
      </c>
      <c r="P78" s="327" t="s">
        <v>52</v>
      </c>
      <c r="Q78" t="s">
        <v>3802</v>
      </c>
      <c r="U78" s="579" t="s">
        <v>3757</v>
      </c>
      <c r="V78" s="579"/>
      <c r="W78" s="327" t="str">
        <f t="shared" si="3"/>
        <v>6F4B</v>
      </c>
      <c r="X78" s="438" t="s">
        <v>198</v>
      </c>
      <c r="Y78" s="438"/>
      <c r="Z78" s="438" t="s">
        <v>205</v>
      </c>
      <c r="AA78" s="438"/>
      <c r="AB78" s="438" t="s">
        <v>274</v>
      </c>
      <c r="AC78" s="438"/>
      <c r="AD78" s="438" t="s">
        <v>274</v>
      </c>
      <c r="AE78" s="438"/>
      <c r="AF78" t="s">
        <v>52</v>
      </c>
      <c r="AG78" s="327" t="s">
        <v>338</v>
      </c>
      <c r="AH78" t="s">
        <v>3951</v>
      </c>
    </row>
    <row r="79" spans="1:34" x14ac:dyDescent="0.25">
      <c r="A79" s="575" t="s">
        <v>3803</v>
      </c>
      <c r="B79" s="575"/>
      <c r="C79" s="327">
        <v>28492</v>
      </c>
      <c r="D79" s="327" t="str">
        <f t="shared" si="2"/>
        <v>6F4C</v>
      </c>
      <c r="E79" s="438" t="s">
        <v>3767</v>
      </c>
      <c r="F79" s="438"/>
      <c r="G79" s="438" t="s">
        <v>274</v>
      </c>
      <c r="H79" s="438"/>
      <c r="I79" s="438" t="s">
        <v>274</v>
      </c>
      <c r="J79" s="438"/>
      <c r="K79" s="438" t="s">
        <v>274</v>
      </c>
      <c r="L79" s="438"/>
      <c r="M79" s="438" t="s">
        <v>59</v>
      </c>
      <c r="N79" s="438"/>
      <c r="O79" s="326" t="s">
        <v>338</v>
      </c>
      <c r="P79" s="327" t="s">
        <v>52</v>
      </c>
      <c r="Q79" t="s">
        <v>3804</v>
      </c>
      <c r="U79" s="579" t="s">
        <v>3758</v>
      </c>
      <c r="V79" s="579"/>
      <c r="W79" s="327" t="str">
        <f t="shared" si="3"/>
        <v>6F4C</v>
      </c>
      <c r="X79" s="438" t="s">
        <v>198</v>
      </c>
      <c r="Y79" s="438"/>
      <c r="Z79" s="438" t="s">
        <v>274</v>
      </c>
      <c r="AA79" s="438"/>
      <c r="AB79" s="438" t="s">
        <v>274</v>
      </c>
      <c r="AC79" s="438"/>
      <c r="AD79" s="438" t="s">
        <v>274</v>
      </c>
      <c r="AE79" s="438"/>
      <c r="AF79" t="s">
        <v>52</v>
      </c>
      <c r="AG79" s="327" t="s">
        <v>338</v>
      </c>
      <c r="AH79" t="s">
        <v>3951</v>
      </c>
    </row>
    <row r="80" spans="1:34" x14ac:dyDescent="0.25">
      <c r="A80" s="577" t="s">
        <v>3760</v>
      </c>
      <c r="B80" s="577"/>
      <c r="C80" s="327">
        <v>28493</v>
      </c>
      <c r="D80" s="327" t="str">
        <f t="shared" si="2"/>
        <v>6F4D</v>
      </c>
      <c r="E80" s="438" t="s">
        <v>3767</v>
      </c>
      <c r="F80" s="438"/>
      <c r="G80" s="438" t="s">
        <v>3765</v>
      </c>
      <c r="H80" s="438"/>
      <c r="I80" s="438" t="s">
        <v>274</v>
      </c>
      <c r="J80" s="438"/>
      <c r="K80" s="438" t="s">
        <v>274</v>
      </c>
      <c r="L80" s="438"/>
      <c r="M80" s="438" t="s">
        <v>59</v>
      </c>
      <c r="N80" s="438"/>
      <c r="O80" s="326" t="s">
        <v>338</v>
      </c>
      <c r="P80" s="327" t="s">
        <v>52</v>
      </c>
      <c r="Q80" t="s">
        <v>3820</v>
      </c>
      <c r="U80" s="579" t="s">
        <v>3760</v>
      </c>
      <c r="V80" s="579"/>
      <c r="W80" s="327" t="str">
        <f t="shared" si="3"/>
        <v>6F4D</v>
      </c>
      <c r="X80" s="438" t="s">
        <v>198</v>
      </c>
      <c r="Y80" s="438"/>
      <c r="Z80" s="438" t="s">
        <v>205</v>
      </c>
      <c r="AA80" s="438"/>
      <c r="AB80" s="438" t="s">
        <v>3961</v>
      </c>
      <c r="AC80" s="438"/>
      <c r="AD80" s="438" t="s">
        <v>3961</v>
      </c>
      <c r="AE80" s="438"/>
      <c r="AF80" t="s">
        <v>52</v>
      </c>
      <c r="AG80" s="327" t="s">
        <v>338</v>
      </c>
      <c r="AH80" t="s">
        <v>3962</v>
      </c>
    </row>
    <row r="81" spans="1:34" x14ac:dyDescent="0.25">
      <c r="A81" s="575" t="s">
        <v>3812</v>
      </c>
      <c r="B81" s="575"/>
      <c r="C81" s="327">
        <v>28494</v>
      </c>
      <c r="D81" s="327" t="str">
        <f t="shared" si="2"/>
        <v>6F4E</v>
      </c>
      <c r="E81" s="438" t="s">
        <v>3767</v>
      </c>
      <c r="F81" s="438"/>
      <c r="G81" s="438" t="s">
        <v>3767</v>
      </c>
      <c r="H81" s="438"/>
      <c r="I81" s="438" t="s">
        <v>274</v>
      </c>
      <c r="J81" s="438"/>
      <c r="K81" s="438" t="s">
        <v>274</v>
      </c>
      <c r="L81" s="438"/>
      <c r="M81" s="438" t="s">
        <v>59</v>
      </c>
      <c r="N81" s="438"/>
      <c r="O81" s="326" t="s">
        <v>338</v>
      </c>
      <c r="P81" s="327" t="s">
        <v>52</v>
      </c>
      <c r="Q81" t="s">
        <v>3804</v>
      </c>
      <c r="U81" s="579" t="s">
        <v>3821</v>
      </c>
      <c r="V81" s="579"/>
      <c r="W81" s="327" t="str">
        <f t="shared" si="3"/>
        <v>6F4E</v>
      </c>
      <c r="X81" s="438" t="s">
        <v>198</v>
      </c>
      <c r="Y81" s="438"/>
      <c r="Z81" s="438" t="s">
        <v>205</v>
      </c>
      <c r="AA81" s="438"/>
      <c r="AB81" s="438" t="s">
        <v>274</v>
      </c>
      <c r="AC81" s="438"/>
      <c r="AD81" s="438" t="s">
        <v>274</v>
      </c>
      <c r="AE81" s="438"/>
      <c r="AF81" t="s">
        <v>52</v>
      </c>
      <c r="AG81" s="327" t="s">
        <v>338</v>
      </c>
      <c r="AH81" t="s">
        <v>3951</v>
      </c>
    </row>
    <row r="82" spans="1:34" x14ac:dyDescent="0.25">
      <c r="A82" s="575" t="s">
        <v>3813</v>
      </c>
      <c r="B82" s="575"/>
      <c r="C82" s="327">
        <v>28495</v>
      </c>
      <c r="D82" s="327" t="str">
        <f t="shared" si="2"/>
        <v>6F4F</v>
      </c>
      <c r="E82" s="438" t="s">
        <v>3767</v>
      </c>
      <c r="F82" s="438"/>
      <c r="G82" s="438" t="s">
        <v>3767</v>
      </c>
      <c r="H82" s="438"/>
      <c r="I82" s="438" t="s">
        <v>274</v>
      </c>
      <c r="J82" s="438"/>
      <c r="K82" s="438" t="s">
        <v>274</v>
      </c>
      <c r="L82" s="438"/>
      <c r="M82" s="438">
        <v>16</v>
      </c>
      <c r="N82" s="438"/>
      <c r="O82" s="326" t="s">
        <v>338</v>
      </c>
      <c r="P82" s="327" t="s">
        <v>52</v>
      </c>
      <c r="Q82" t="s">
        <v>3814</v>
      </c>
      <c r="U82" s="579" t="s">
        <v>3956</v>
      </c>
      <c r="V82" s="579"/>
      <c r="W82" s="327" t="str">
        <f t="shared" si="3"/>
        <v>6F4F</v>
      </c>
      <c r="X82" s="438" t="s">
        <v>198</v>
      </c>
      <c r="Y82" s="438"/>
      <c r="Z82" s="438" t="s">
        <v>198</v>
      </c>
      <c r="AA82" s="438"/>
      <c r="AB82" s="438" t="s">
        <v>274</v>
      </c>
      <c r="AC82" s="438"/>
      <c r="AD82" s="438" t="s">
        <v>274</v>
      </c>
      <c r="AE82" s="438"/>
      <c r="AF82" t="s">
        <v>52</v>
      </c>
      <c r="AG82" s="327" t="s">
        <v>338</v>
      </c>
      <c r="AH82" t="s">
        <v>3957</v>
      </c>
    </row>
    <row r="83" spans="1:34" x14ac:dyDescent="0.25">
      <c r="A83" s="575" t="s">
        <v>3795</v>
      </c>
      <c r="B83" s="575"/>
      <c r="C83" s="327">
        <v>28496</v>
      </c>
      <c r="D83" s="327" t="str">
        <f t="shared" si="2"/>
        <v>6F50</v>
      </c>
      <c r="E83" s="438" t="s">
        <v>3767</v>
      </c>
      <c r="F83" s="438"/>
      <c r="G83" s="438" t="s">
        <v>3767</v>
      </c>
      <c r="H83" s="438"/>
      <c r="I83" s="438" t="s">
        <v>274</v>
      </c>
      <c r="J83" s="438"/>
      <c r="K83" s="438" t="s">
        <v>274</v>
      </c>
      <c r="L83" s="438"/>
      <c r="M83" s="438" t="s">
        <v>59</v>
      </c>
      <c r="N83" s="438"/>
      <c r="O83" s="326" t="s">
        <v>338</v>
      </c>
      <c r="P83" s="327" t="s">
        <v>54</v>
      </c>
      <c r="U83" s="575" t="s">
        <v>3795</v>
      </c>
      <c r="V83" s="575"/>
      <c r="W83" s="327" t="str">
        <f t="shared" si="3"/>
        <v>6F50</v>
      </c>
      <c r="X83" s="438" t="s">
        <v>198</v>
      </c>
      <c r="Y83" s="438"/>
      <c r="Z83" s="438" t="s">
        <v>198</v>
      </c>
      <c r="AA83" s="438"/>
      <c r="AB83" s="438" t="s">
        <v>274</v>
      </c>
      <c r="AC83" s="438"/>
      <c r="AD83" s="438" t="s">
        <v>274</v>
      </c>
      <c r="AE83" s="438"/>
      <c r="AF83" t="s">
        <v>54</v>
      </c>
      <c r="AG83" s="327" t="s">
        <v>338</v>
      </c>
      <c r="AH83" t="s">
        <v>3932</v>
      </c>
    </row>
    <row r="84" spans="1:34" x14ac:dyDescent="0.25">
      <c r="A84" s="500"/>
      <c r="B84" s="500"/>
      <c r="C84" s="327">
        <v>28497</v>
      </c>
      <c r="D84" s="327" t="str">
        <f t="shared" si="2"/>
        <v>6F51</v>
      </c>
      <c r="E84" s="438"/>
      <c r="F84" s="438"/>
      <c r="G84" s="438"/>
      <c r="H84" s="438"/>
      <c r="I84" s="438"/>
      <c r="J84" s="438"/>
      <c r="K84" s="438"/>
      <c r="L84" s="438"/>
      <c r="M84" s="438"/>
      <c r="N84" s="438"/>
      <c r="O84" s="326"/>
      <c r="U84" s="575" t="s">
        <v>3867</v>
      </c>
      <c r="V84" s="575"/>
      <c r="W84" s="327" t="str">
        <f t="shared" si="3"/>
        <v>6F51</v>
      </c>
      <c r="X84" s="438" t="s">
        <v>198</v>
      </c>
      <c r="Y84" s="438"/>
      <c r="Z84" s="438" t="s">
        <v>274</v>
      </c>
      <c r="AA84" s="438"/>
      <c r="AB84" s="438" t="s">
        <v>274</v>
      </c>
      <c r="AC84" s="438"/>
      <c r="AD84" s="438" t="s">
        <v>274</v>
      </c>
      <c r="AE84" s="438"/>
      <c r="AF84" t="s">
        <v>52</v>
      </c>
      <c r="AG84" s="327" t="s">
        <v>338</v>
      </c>
      <c r="AH84" t="s">
        <v>3934</v>
      </c>
    </row>
    <row r="85" spans="1:34" x14ac:dyDescent="0.25">
      <c r="A85" s="500"/>
      <c r="B85" s="500"/>
      <c r="C85" s="327">
        <v>28498</v>
      </c>
      <c r="D85" s="327" t="str">
        <f t="shared" si="2"/>
        <v>6F52</v>
      </c>
      <c r="E85" s="438"/>
      <c r="F85" s="438"/>
      <c r="G85" s="438"/>
      <c r="H85" s="438"/>
      <c r="I85" s="438"/>
      <c r="J85" s="438"/>
      <c r="K85" s="438"/>
      <c r="L85" s="438"/>
      <c r="M85" s="438"/>
      <c r="N85" s="438"/>
      <c r="O85" s="326"/>
      <c r="U85" s="575" t="s">
        <v>3935</v>
      </c>
      <c r="V85" s="575"/>
      <c r="W85" s="327" t="str">
        <f t="shared" si="3"/>
        <v>6F52</v>
      </c>
      <c r="X85" s="438" t="s">
        <v>198</v>
      </c>
      <c r="Y85" s="438"/>
      <c r="Z85" s="438" t="s">
        <v>198</v>
      </c>
      <c r="AA85" s="438"/>
      <c r="AB85" s="438" t="s">
        <v>274</v>
      </c>
      <c r="AC85" s="438"/>
      <c r="AD85" s="438" t="s">
        <v>274</v>
      </c>
      <c r="AE85" s="438"/>
      <c r="AF85" t="s">
        <v>54</v>
      </c>
      <c r="AG85" s="327" t="s">
        <v>338</v>
      </c>
      <c r="AH85" t="s">
        <v>3910</v>
      </c>
    </row>
    <row r="86" spans="1:34" x14ac:dyDescent="0.25">
      <c r="A86" s="500"/>
      <c r="B86" s="500"/>
      <c r="C86" s="327">
        <v>28499</v>
      </c>
      <c r="D86" s="327" t="str">
        <f t="shared" si="2"/>
        <v>6F53</v>
      </c>
      <c r="E86" s="438"/>
      <c r="F86" s="438"/>
      <c r="G86" s="438"/>
      <c r="H86" s="438"/>
      <c r="I86" s="438"/>
      <c r="J86" s="438"/>
      <c r="K86" s="438"/>
      <c r="L86" s="438"/>
      <c r="M86" s="438"/>
      <c r="N86" s="438"/>
      <c r="O86" s="326"/>
      <c r="U86" s="575" t="s">
        <v>3936</v>
      </c>
      <c r="V86" s="575"/>
      <c r="W86" s="327" t="str">
        <f t="shared" si="3"/>
        <v>6F53</v>
      </c>
      <c r="X86" s="438" t="s">
        <v>198</v>
      </c>
      <c r="Y86" s="438"/>
      <c r="Z86" s="438" t="s">
        <v>198</v>
      </c>
      <c r="AA86" s="438"/>
      <c r="AB86" s="438" t="s">
        <v>274</v>
      </c>
      <c r="AC86" s="438"/>
      <c r="AD86" s="438" t="s">
        <v>274</v>
      </c>
      <c r="AE86" s="438"/>
      <c r="AF86" t="s">
        <v>54</v>
      </c>
      <c r="AG86" s="327" t="s">
        <v>338</v>
      </c>
      <c r="AH86" t="s">
        <v>3937</v>
      </c>
    </row>
    <row r="87" spans="1:34" x14ac:dyDescent="0.25">
      <c r="A87" s="500"/>
      <c r="B87" s="500"/>
      <c r="C87" s="327">
        <v>28500</v>
      </c>
      <c r="D87" s="327" t="str">
        <f t="shared" si="2"/>
        <v>6F54</v>
      </c>
      <c r="E87" s="438"/>
      <c r="F87" s="438"/>
      <c r="G87" s="438"/>
      <c r="H87" s="438"/>
      <c r="I87" s="438"/>
      <c r="J87" s="438"/>
      <c r="K87" s="438"/>
      <c r="L87" s="438"/>
      <c r="M87" s="438"/>
      <c r="N87" s="438"/>
      <c r="O87" s="326"/>
      <c r="U87" s="575" t="s">
        <v>3938</v>
      </c>
      <c r="V87" s="575"/>
      <c r="W87" s="327" t="str">
        <f t="shared" si="3"/>
        <v>6F54</v>
      </c>
      <c r="X87" s="438" t="s">
        <v>274</v>
      </c>
      <c r="Y87" s="438"/>
      <c r="Z87" s="438" t="s">
        <v>274</v>
      </c>
      <c r="AA87" s="438"/>
      <c r="AB87" s="438" t="s">
        <v>274</v>
      </c>
      <c r="AC87" s="438"/>
      <c r="AD87" s="438" t="s">
        <v>274</v>
      </c>
      <c r="AE87" s="438"/>
      <c r="AF87" t="s">
        <v>54</v>
      </c>
      <c r="AG87" s="327" t="s">
        <v>338</v>
      </c>
      <c r="AH87" t="s">
        <v>3939</v>
      </c>
    </row>
    <row r="88" spans="1:34" x14ac:dyDescent="0.25">
      <c r="A88" s="577" t="s">
        <v>3821</v>
      </c>
      <c r="B88" s="577"/>
      <c r="C88" s="327">
        <v>28501</v>
      </c>
      <c r="D88" s="327" t="str">
        <f t="shared" si="2"/>
        <v>6F55</v>
      </c>
      <c r="E88" s="438" t="s">
        <v>3767</v>
      </c>
      <c r="F88" s="438"/>
      <c r="G88" s="438" t="s">
        <v>3765</v>
      </c>
      <c r="H88" s="438"/>
      <c r="I88" s="438" t="s">
        <v>274</v>
      </c>
      <c r="J88" s="438"/>
      <c r="K88" s="438" t="s">
        <v>274</v>
      </c>
      <c r="L88" s="438"/>
      <c r="M88" s="438" t="s">
        <v>59</v>
      </c>
      <c r="N88" s="438"/>
      <c r="O88" s="326" t="s">
        <v>338</v>
      </c>
      <c r="P88" s="327" t="s">
        <v>52</v>
      </c>
      <c r="Q88" t="s">
        <v>3804</v>
      </c>
      <c r="U88" s="500"/>
      <c r="V88" s="500"/>
      <c r="W88" s="327" t="str">
        <f t="shared" si="3"/>
        <v>6F55</v>
      </c>
      <c r="X88" s="438"/>
      <c r="Y88" s="438"/>
      <c r="Z88" s="438"/>
      <c r="AA88" s="438"/>
      <c r="AB88" s="438"/>
      <c r="AC88" s="438"/>
      <c r="AD88" s="438"/>
      <c r="AE88" s="438"/>
    </row>
    <row r="89" spans="1:34" x14ac:dyDescent="0.25">
      <c r="A89" s="577" t="s">
        <v>3823</v>
      </c>
      <c r="B89" s="577"/>
      <c r="C89" s="327">
        <v>28502</v>
      </c>
      <c r="D89" s="327" t="str">
        <f t="shared" si="2"/>
        <v>6F56</v>
      </c>
      <c r="E89" s="438" t="s">
        <v>3767</v>
      </c>
      <c r="F89" s="438"/>
      <c r="G89" s="438" t="s">
        <v>3765</v>
      </c>
      <c r="H89" s="438"/>
      <c r="I89" s="438" t="s">
        <v>274</v>
      </c>
      <c r="J89" s="438"/>
      <c r="K89" s="438" t="s">
        <v>274</v>
      </c>
      <c r="L89" s="438"/>
      <c r="M89" s="583" t="s">
        <v>2491</v>
      </c>
      <c r="N89" s="438"/>
      <c r="O89" s="326" t="s">
        <v>338</v>
      </c>
      <c r="P89" s="327" t="s">
        <v>54</v>
      </c>
      <c r="Q89" t="s">
        <v>3824</v>
      </c>
      <c r="U89" s="500"/>
      <c r="V89" s="500"/>
      <c r="W89" s="327" t="str">
        <f t="shared" si="3"/>
        <v>6F56</v>
      </c>
      <c r="X89" s="438"/>
      <c r="Y89" s="438"/>
      <c r="Z89" s="438"/>
      <c r="AA89" s="438"/>
      <c r="AB89" s="438"/>
      <c r="AC89" s="438"/>
      <c r="AD89" s="438"/>
      <c r="AE89" s="438"/>
    </row>
    <row r="90" spans="1:34" x14ac:dyDescent="0.25">
      <c r="A90" s="577" t="s">
        <v>3825</v>
      </c>
      <c r="B90" s="577"/>
      <c r="C90" s="327">
        <v>28503</v>
      </c>
      <c r="D90" s="327" t="str">
        <f t="shared" si="2"/>
        <v>6F57</v>
      </c>
      <c r="E90" s="438" t="s">
        <v>3767</v>
      </c>
      <c r="F90" s="438"/>
      <c r="G90" s="438" t="s">
        <v>3765</v>
      </c>
      <c r="H90" s="438"/>
      <c r="I90" s="438" t="s">
        <v>274</v>
      </c>
      <c r="J90" s="438"/>
      <c r="K90" s="438" t="s">
        <v>274</v>
      </c>
      <c r="L90" s="438"/>
      <c r="M90" s="438" t="s">
        <v>59</v>
      </c>
      <c r="N90" s="438"/>
      <c r="O90" s="326" t="s">
        <v>338</v>
      </c>
      <c r="P90" s="327" t="s">
        <v>54</v>
      </c>
      <c r="Q90" t="s">
        <v>3826</v>
      </c>
      <c r="U90" s="500"/>
      <c r="V90" s="500"/>
      <c r="W90" s="327" t="str">
        <f t="shared" si="3"/>
        <v>6F57</v>
      </c>
      <c r="X90" s="438"/>
      <c r="Y90" s="438"/>
      <c r="Z90" s="438"/>
      <c r="AA90" s="438"/>
      <c r="AB90" s="438"/>
      <c r="AC90" s="438"/>
      <c r="AD90" s="438"/>
      <c r="AE90" s="438"/>
    </row>
    <row r="91" spans="1:34" x14ac:dyDescent="0.25">
      <c r="A91" s="577" t="s">
        <v>3762</v>
      </c>
      <c r="B91" s="577"/>
      <c r="C91" s="327">
        <v>28504</v>
      </c>
      <c r="D91" s="327" t="str">
        <f t="shared" si="2"/>
        <v>6F58</v>
      </c>
      <c r="E91" s="438" t="s">
        <v>3767</v>
      </c>
      <c r="F91" s="438"/>
      <c r="G91" s="438" t="s">
        <v>274</v>
      </c>
      <c r="H91" s="438"/>
      <c r="I91" s="438" t="s">
        <v>274</v>
      </c>
      <c r="J91" s="438"/>
      <c r="K91" s="438" t="s">
        <v>274</v>
      </c>
      <c r="L91" s="438"/>
      <c r="M91" s="438" t="s">
        <v>59</v>
      </c>
      <c r="N91" s="438"/>
      <c r="O91" s="326" t="s">
        <v>338</v>
      </c>
      <c r="P91" s="327" t="s">
        <v>52</v>
      </c>
      <c r="Q91" t="s">
        <v>3822</v>
      </c>
      <c r="U91" s="579" t="s">
        <v>3762</v>
      </c>
      <c r="V91" s="579"/>
      <c r="W91" s="327" t="str">
        <f t="shared" si="3"/>
        <v>6F58</v>
      </c>
      <c r="X91" s="438" t="s">
        <v>198</v>
      </c>
      <c r="Y91" s="438"/>
      <c r="Z91" s="438" t="s">
        <v>274</v>
      </c>
      <c r="AA91" s="438"/>
      <c r="AB91" s="438" t="s">
        <v>274</v>
      </c>
      <c r="AC91" s="438"/>
      <c r="AD91" s="438" t="s">
        <v>274</v>
      </c>
      <c r="AE91" s="438"/>
      <c r="AF91" t="s">
        <v>52</v>
      </c>
      <c r="AG91" s="327" t="s">
        <v>338</v>
      </c>
      <c r="AH91" t="s">
        <v>3934</v>
      </c>
    </row>
    <row r="92" spans="1:34" x14ac:dyDescent="0.25">
      <c r="A92" s="500"/>
      <c r="B92" s="500"/>
      <c r="C92" s="327">
        <v>28505</v>
      </c>
      <c r="D92" s="327" t="str">
        <f t="shared" si="2"/>
        <v>6F59</v>
      </c>
      <c r="E92" s="438"/>
      <c r="F92" s="438"/>
      <c r="G92" s="438"/>
      <c r="H92" s="438"/>
      <c r="I92" s="438"/>
      <c r="J92" s="438"/>
      <c r="K92" s="438"/>
      <c r="L92" s="438"/>
      <c r="M92" s="438"/>
      <c r="N92" s="438"/>
      <c r="O92" s="326"/>
      <c r="U92" s="500"/>
      <c r="V92" s="500"/>
      <c r="W92" s="327" t="str">
        <f t="shared" si="3"/>
        <v>6F59</v>
      </c>
      <c r="X92" s="438"/>
      <c r="Y92" s="438"/>
      <c r="Z92" s="438"/>
      <c r="AA92" s="438"/>
      <c r="AB92" s="438"/>
      <c r="AC92" s="438"/>
      <c r="AD92" s="438"/>
      <c r="AE92" s="438"/>
    </row>
    <row r="93" spans="1:34" x14ac:dyDescent="0.25">
      <c r="A93" s="500"/>
      <c r="B93" s="500"/>
      <c r="C93" s="327">
        <v>28506</v>
      </c>
      <c r="D93" s="327" t="str">
        <f t="shared" si="2"/>
        <v>6F5A</v>
      </c>
      <c r="E93" s="438"/>
      <c r="F93" s="438"/>
      <c r="G93" s="438"/>
      <c r="H93" s="438"/>
      <c r="I93" s="438"/>
      <c r="J93" s="438"/>
      <c r="K93" s="438"/>
      <c r="L93" s="438"/>
      <c r="M93" s="438"/>
      <c r="N93" s="438"/>
      <c r="O93" s="326"/>
      <c r="U93" s="500"/>
      <c r="V93" s="500"/>
      <c r="W93" s="327" t="str">
        <f t="shared" si="3"/>
        <v>6F5A</v>
      </c>
      <c r="X93" s="438"/>
      <c r="Y93" s="438"/>
      <c r="Z93" s="438"/>
      <c r="AA93" s="438"/>
      <c r="AB93" s="438"/>
      <c r="AC93" s="438"/>
      <c r="AD93" s="438"/>
      <c r="AE93" s="438"/>
    </row>
    <row r="94" spans="1:34" x14ac:dyDescent="0.25">
      <c r="A94" s="577" t="s">
        <v>3830</v>
      </c>
      <c r="B94" s="577"/>
      <c r="C94" s="327">
        <v>28507</v>
      </c>
      <c r="D94" s="327" t="str">
        <f t="shared" si="2"/>
        <v>6F5B</v>
      </c>
      <c r="E94" s="438" t="s">
        <v>3767</v>
      </c>
      <c r="F94" s="438"/>
      <c r="G94" s="438" t="s">
        <v>3767</v>
      </c>
      <c r="H94" s="438"/>
      <c r="I94" s="438" t="s">
        <v>274</v>
      </c>
      <c r="J94" s="438"/>
      <c r="K94" s="438" t="s">
        <v>274</v>
      </c>
      <c r="L94" s="438"/>
      <c r="M94" s="583" t="s">
        <v>638</v>
      </c>
      <c r="N94" s="438"/>
      <c r="O94" s="326" t="s">
        <v>338</v>
      </c>
      <c r="P94" s="327" t="s">
        <v>54</v>
      </c>
      <c r="Q94" t="s">
        <v>3831</v>
      </c>
      <c r="U94" s="500"/>
      <c r="V94" s="500"/>
      <c r="W94" s="327" t="str">
        <f t="shared" si="3"/>
        <v>6F5B</v>
      </c>
      <c r="X94" s="438"/>
      <c r="Y94" s="438"/>
      <c r="Z94" s="438"/>
      <c r="AA94" s="438"/>
      <c r="AB94" s="438"/>
      <c r="AC94" s="438"/>
      <c r="AD94" s="438"/>
      <c r="AE94" s="438"/>
    </row>
    <row r="95" spans="1:34" x14ac:dyDescent="0.25">
      <c r="A95" s="577" t="s">
        <v>3832</v>
      </c>
      <c r="B95" s="577"/>
      <c r="C95" s="327">
        <v>28508</v>
      </c>
      <c r="D95" s="327" t="str">
        <f t="shared" si="2"/>
        <v>6F5C</v>
      </c>
      <c r="E95" s="438" t="s">
        <v>3767</v>
      </c>
      <c r="F95" s="438"/>
      <c r="G95" s="438" t="s">
        <v>274</v>
      </c>
      <c r="H95" s="438"/>
      <c r="I95" s="438" t="s">
        <v>274</v>
      </c>
      <c r="J95" s="438"/>
      <c r="K95" s="438" t="s">
        <v>274</v>
      </c>
      <c r="L95" s="438"/>
      <c r="M95" s="438">
        <v>10</v>
      </c>
      <c r="N95" s="438"/>
      <c r="O95" s="326" t="s">
        <v>336</v>
      </c>
      <c r="P95" s="327" t="s">
        <v>54</v>
      </c>
      <c r="Q95" t="s">
        <v>3833</v>
      </c>
      <c r="U95" s="500"/>
      <c r="V95" s="500"/>
      <c r="W95" s="327" t="str">
        <f t="shared" si="3"/>
        <v>6F5C</v>
      </c>
      <c r="X95" s="438"/>
      <c r="Y95" s="438"/>
      <c r="Z95" s="438"/>
      <c r="AA95" s="438"/>
      <c r="AB95" s="438"/>
      <c r="AC95" s="438"/>
      <c r="AD95" s="438"/>
      <c r="AE95" s="438"/>
    </row>
    <row r="96" spans="1:34" x14ac:dyDescent="0.25">
      <c r="A96" s="500"/>
      <c r="B96" s="500"/>
      <c r="C96" s="327">
        <v>28509</v>
      </c>
      <c r="D96" s="327" t="str">
        <f t="shared" si="2"/>
        <v>6F5D</v>
      </c>
      <c r="E96" s="438"/>
      <c r="F96" s="438"/>
      <c r="G96" s="438"/>
      <c r="H96" s="438"/>
      <c r="I96" s="438"/>
      <c r="J96" s="438"/>
      <c r="K96" s="438"/>
      <c r="L96" s="438"/>
      <c r="M96" s="438"/>
      <c r="N96" s="438"/>
      <c r="O96" s="326"/>
      <c r="U96" s="500"/>
      <c r="V96" s="500"/>
      <c r="W96" s="327" t="str">
        <f t="shared" si="3"/>
        <v>6F5D</v>
      </c>
      <c r="X96" s="438"/>
      <c r="Y96" s="438"/>
      <c r="Z96" s="438"/>
      <c r="AA96" s="438"/>
      <c r="AB96" s="438"/>
      <c r="AC96" s="438"/>
      <c r="AD96" s="438"/>
      <c r="AE96" s="438"/>
    </row>
    <row r="97" spans="1:34" x14ac:dyDescent="0.25">
      <c r="A97" s="500"/>
      <c r="B97" s="500"/>
      <c r="C97" s="327">
        <v>28510</v>
      </c>
      <c r="D97" s="327" t="str">
        <f t="shared" si="2"/>
        <v>6F5E</v>
      </c>
      <c r="E97" s="438"/>
      <c r="F97" s="438"/>
      <c r="G97" s="438"/>
      <c r="H97" s="438"/>
      <c r="I97" s="438"/>
      <c r="J97" s="438"/>
      <c r="K97" s="438"/>
      <c r="L97" s="438"/>
      <c r="M97" s="438"/>
      <c r="N97" s="438"/>
      <c r="O97" s="326"/>
      <c r="U97" s="500"/>
      <c r="V97" s="500"/>
      <c r="W97" s="327" t="str">
        <f t="shared" si="3"/>
        <v>6F5E</v>
      </c>
      <c r="X97" s="438"/>
      <c r="Y97" s="438"/>
      <c r="Z97" s="438"/>
      <c r="AA97" s="438"/>
      <c r="AB97" s="438"/>
      <c r="AC97" s="438"/>
      <c r="AD97" s="438"/>
      <c r="AE97" s="438"/>
    </row>
    <row r="98" spans="1:34" x14ac:dyDescent="0.25">
      <c r="A98" s="500"/>
      <c r="B98" s="500"/>
      <c r="C98" s="327">
        <v>28511</v>
      </c>
      <c r="D98" s="327" t="str">
        <f t="shared" si="2"/>
        <v>6F5F</v>
      </c>
      <c r="E98" s="438"/>
      <c r="F98" s="438"/>
      <c r="G98" s="438"/>
      <c r="H98" s="438"/>
      <c r="I98" s="438"/>
      <c r="J98" s="438"/>
      <c r="K98" s="438"/>
      <c r="L98" s="438"/>
      <c r="M98" s="438"/>
      <c r="N98" s="438"/>
      <c r="O98" s="326"/>
      <c r="U98" s="500"/>
      <c r="V98" s="500"/>
      <c r="W98" s="327" t="str">
        <f t="shared" si="3"/>
        <v>6F5F</v>
      </c>
      <c r="X98" s="438"/>
      <c r="Y98" s="438"/>
      <c r="Z98" s="438"/>
      <c r="AA98" s="438"/>
      <c r="AB98" s="438"/>
      <c r="AC98" s="438"/>
      <c r="AD98" s="438"/>
      <c r="AE98" s="438"/>
    </row>
    <row r="99" spans="1:34" x14ac:dyDescent="0.25">
      <c r="A99" s="578" t="s">
        <v>3776</v>
      </c>
      <c r="B99" s="578"/>
      <c r="C99" s="327">
        <v>28512</v>
      </c>
      <c r="D99" s="327" t="str">
        <f t="shared" si="2"/>
        <v>6F60</v>
      </c>
      <c r="E99" s="438" t="s">
        <v>3767</v>
      </c>
      <c r="F99" s="438"/>
      <c r="G99" s="438" t="s">
        <v>3767</v>
      </c>
      <c r="H99" s="438"/>
      <c r="I99" s="438" t="s">
        <v>274</v>
      </c>
      <c r="J99" s="438"/>
      <c r="K99" s="438" t="s">
        <v>274</v>
      </c>
      <c r="L99" s="438"/>
      <c r="M99" s="583" t="s">
        <v>979</v>
      </c>
      <c r="N99" s="438"/>
      <c r="O99" s="326" t="s">
        <v>338</v>
      </c>
      <c r="U99" s="575" t="s">
        <v>3940</v>
      </c>
      <c r="V99" s="575"/>
      <c r="W99" s="327" t="str">
        <f t="shared" si="3"/>
        <v>6F60</v>
      </c>
      <c r="X99" s="438" t="s">
        <v>198</v>
      </c>
      <c r="Y99" s="438"/>
      <c r="Z99" s="438" t="s">
        <v>198</v>
      </c>
      <c r="AA99" s="438"/>
      <c r="AB99" s="438" t="s">
        <v>274</v>
      </c>
      <c r="AC99" s="438"/>
      <c r="AD99" s="438" t="s">
        <v>274</v>
      </c>
      <c r="AE99" s="438"/>
      <c r="AF99" t="s">
        <v>54</v>
      </c>
      <c r="AG99" s="327" t="s">
        <v>338</v>
      </c>
      <c r="AH99" t="s">
        <v>3941</v>
      </c>
    </row>
    <row r="100" spans="1:34" x14ac:dyDescent="0.25">
      <c r="A100" s="577" t="s">
        <v>3834</v>
      </c>
      <c r="B100" s="577"/>
      <c r="C100" s="327">
        <v>28513</v>
      </c>
      <c r="D100" s="327" t="str">
        <f t="shared" si="2"/>
        <v>6F61</v>
      </c>
      <c r="E100" s="438" t="s">
        <v>3767</v>
      </c>
      <c r="F100" s="438"/>
      <c r="G100" s="438" t="s">
        <v>274</v>
      </c>
      <c r="H100" s="438"/>
      <c r="I100" s="438" t="s">
        <v>274</v>
      </c>
      <c r="J100" s="438"/>
      <c r="K100" s="438" t="s">
        <v>274</v>
      </c>
      <c r="L100" s="438"/>
      <c r="M100" s="438">
        <v>11</v>
      </c>
      <c r="N100" s="438"/>
      <c r="O100" s="326" t="s">
        <v>338</v>
      </c>
      <c r="P100" s="327" t="s">
        <v>54</v>
      </c>
      <c r="Q100" t="s">
        <v>3835</v>
      </c>
      <c r="U100" s="575" t="s">
        <v>3834</v>
      </c>
      <c r="V100" s="575"/>
      <c r="W100" s="327" t="str">
        <f t="shared" si="3"/>
        <v>6F61</v>
      </c>
      <c r="X100" s="438" t="s">
        <v>198</v>
      </c>
      <c r="Y100" s="438"/>
      <c r="Z100" s="438" t="s">
        <v>274</v>
      </c>
      <c r="AA100" s="438"/>
      <c r="AB100" s="438" t="s">
        <v>274</v>
      </c>
      <c r="AC100" s="438"/>
      <c r="AD100" s="438" t="s">
        <v>274</v>
      </c>
      <c r="AE100" s="438"/>
      <c r="AF100" t="s">
        <v>54</v>
      </c>
      <c r="AG100" s="327" t="s">
        <v>338</v>
      </c>
      <c r="AH100" t="s">
        <v>3941</v>
      </c>
    </row>
    <row r="101" spans="1:34" x14ac:dyDescent="0.25">
      <c r="A101" s="577" t="s">
        <v>3836</v>
      </c>
      <c r="B101" s="577"/>
      <c r="C101" s="327">
        <v>28514</v>
      </c>
      <c r="D101" s="327" t="str">
        <f t="shared" si="2"/>
        <v>6F62</v>
      </c>
      <c r="E101" s="438" t="s">
        <v>3767</v>
      </c>
      <c r="F101" s="438"/>
      <c r="G101" s="438" t="s">
        <v>274</v>
      </c>
      <c r="H101" s="438"/>
      <c r="I101" s="438" t="s">
        <v>274</v>
      </c>
      <c r="J101" s="438"/>
      <c r="K101" s="438" t="s">
        <v>274</v>
      </c>
      <c r="L101" s="438"/>
      <c r="M101" s="438">
        <v>13</v>
      </c>
      <c r="N101" s="438"/>
      <c r="O101" s="326" t="s">
        <v>338</v>
      </c>
      <c r="P101" s="327" t="s">
        <v>54</v>
      </c>
      <c r="Q101" t="s">
        <v>3837</v>
      </c>
      <c r="U101" s="575" t="s">
        <v>3836</v>
      </c>
      <c r="V101" s="575"/>
      <c r="W101" s="327" t="str">
        <f t="shared" si="3"/>
        <v>6F62</v>
      </c>
      <c r="X101" s="438" t="s">
        <v>198</v>
      </c>
      <c r="Y101" s="438"/>
      <c r="Z101" s="438" t="s">
        <v>274</v>
      </c>
      <c r="AA101" s="438"/>
      <c r="AB101" s="438" t="s">
        <v>274</v>
      </c>
      <c r="AC101" s="438"/>
      <c r="AD101" s="438" t="s">
        <v>274</v>
      </c>
      <c r="AE101" s="438"/>
      <c r="AF101" t="s">
        <v>54</v>
      </c>
      <c r="AG101" s="327" t="s">
        <v>338</v>
      </c>
      <c r="AH101" t="s">
        <v>3942</v>
      </c>
    </row>
    <row r="102" spans="1:34" x14ac:dyDescent="0.25">
      <c r="A102" s="500"/>
      <c r="B102" s="500"/>
      <c r="C102" s="327">
        <v>28515</v>
      </c>
      <c r="D102" s="327" t="str">
        <f t="shared" si="2"/>
        <v>6F63</v>
      </c>
      <c r="E102" s="438"/>
      <c r="F102" s="438"/>
      <c r="G102" s="438"/>
      <c r="H102" s="438"/>
      <c r="I102" s="438"/>
      <c r="J102" s="438"/>
      <c r="K102" s="438"/>
      <c r="L102" s="438"/>
      <c r="M102" s="438"/>
      <c r="N102" s="438"/>
      <c r="O102" s="326"/>
      <c r="U102" s="575" t="s">
        <v>3943</v>
      </c>
      <c r="V102" s="575"/>
      <c r="W102" s="327" t="str">
        <f t="shared" si="3"/>
        <v>6F63</v>
      </c>
      <c r="X102" s="438" t="s">
        <v>198</v>
      </c>
      <c r="Y102" s="438"/>
      <c r="Z102" s="438" t="s">
        <v>198</v>
      </c>
      <c r="AA102" s="438"/>
      <c r="AB102" s="438" t="s">
        <v>274</v>
      </c>
      <c r="AC102" s="438"/>
      <c r="AD102" s="438" t="s">
        <v>274</v>
      </c>
      <c r="AE102" s="438"/>
      <c r="AF102" t="s">
        <v>54</v>
      </c>
      <c r="AG102" s="327" t="s">
        <v>338</v>
      </c>
      <c r="AH102" t="s">
        <v>3922</v>
      </c>
    </row>
    <row r="103" spans="1:34" x14ac:dyDescent="0.25">
      <c r="A103" s="500"/>
      <c r="B103" s="500"/>
      <c r="C103" s="327">
        <v>28516</v>
      </c>
      <c r="D103" s="327" t="str">
        <f t="shared" si="2"/>
        <v>6F64</v>
      </c>
      <c r="E103" s="438"/>
      <c r="F103" s="438"/>
      <c r="G103" s="438"/>
      <c r="H103" s="438"/>
      <c r="I103" s="438"/>
      <c r="J103" s="438"/>
      <c r="K103" s="438"/>
      <c r="L103" s="438"/>
      <c r="M103" s="438"/>
      <c r="N103" s="438"/>
      <c r="O103" s="326"/>
      <c r="U103" s="575" t="s">
        <v>3944</v>
      </c>
      <c r="V103" s="575"/>
      <c r="W103" s="327" t="str">
        <f t="shared" si="3"/>
        <v>6F64</v>
      </c>
      <c r="X103" s="438" t="s">
        <v>198</v>
      </c>
      <c r="Y103" s="438"/>
      <c r="Z103" s="438" t="s">
        <v>274</v>
      </c>
      <c r="AA103" s="438"/>
      <c r="AB103" s="438" t="s">
        <v>274</v>
      </c>
      <c r="AC103" s="438"/>
      <c r="AD103" s="438" t="s">
        <v>274</v>
      </c>
      <c r="AE103" s="438"/>
      <c r="AF103" t="s">
        <v>54</v>
      </c>
      <c r="AG103" s="327" t="s">
        <v>338</v>
      </c>
      <c r="AH103" t="s">
        <v>3913</v>
      </c>
    </row>
    <row r="104" spans="1:34" x14ac:dyDescent="0.25">
      <c r="A104" s="500"/>
      <c r="B104" s="500"/>
      <c r="C104" s="327">
        <v>28517</v>
      </c>
      <c r="D104" s="327" t="str">
        <f t="shared" si="2"/>
        <v>6F65</v>
      </c>
      <c r="E104" s="438"/>
      <c r="F104" s="438"/>
      <c r="G104" s="438"/>
      <c r="H104" s="438"/>
      <c r="I104" s="438"/>
      <c r="J104" s="438"/>
      <c r="K104" s="438"/>
      <c r="L104" s="438"/>
      <c r="M104" s="438"/>
      <c r="N104" s="438"/>
      <c r="O104" s="326"/>
      <c r="U104" s="500"/>
      <c r="V104" s="500"/>
      <c r="W104" s="327" t="str">
        <f t="shared" si="3"/>
        <v>6F65</v>
      </c>
      <c r="X104" s="438"/>
      <c r="Y104" s="438"/>
      <c r="Z104" s="438"/>
      <c r="AA104" s="438"/>
      <c r="AB104" s="438"/>
      <c r="AC104" s="438"/>
      <c r="AD104" s="438"/>
      <c r="AE104" s="438"/>
    </row>
    <row r="105" spans="1:34" x14ac:dyDescent="0.25">
      <c r="A105" s="500"/>
      <c r="B105" s="500"/>
      <c r="C105" s="327">
        <v>28518</v>
      </c>
      <c r="D105" s="327" t="str">
        <f t="shared" si="2"/>
        <v>6F66</v>
      </c>
      <c r="E105" s="438"/>
      <c r="F105" s="438"/>
      <c r="G105" s="438"/>
      <c r="H105" s="438"/>
      <c r="I105" s="438"/>
      <c r="J105" s="438"/>
      <c r="K105" s="438"/>
      <c r="L105" s="438"/>
      <c r="M105" s="438"/>
      <c r="N105" s="438"/>
      <c r="O105" s="326"/>
      <c r="U105" s="500"/>
      <c r="V105" s="500"/>
      <c r="W105" s="327" t="str">
        <f t="shared" si="3"/>
        <v>6F66</v>
      </c>
      <c r="X105" s="438"/>
      <c r="Y105" s="438"/>
      <c r="Z105" s="438"/>
      <c r="AA105" s="438"/>
      <c r="AB105" s="438"/>
      <c r="AC105" s="438"/>
      <c r="AD105" s="438"/>
      <c r="AE105" s="438"/>
    </row>
    <row r="106" spans="1:34" x14ac:dyDescent="0.25">
      <c r="A106" s="500"/>
      <c r="B106" s="500"/>
      <c r="C106" s="327">
        <v>28519</v>
      </c>
      <c r="D106" s="327" t="str">
        <f t="shared" si="2"/>
        <v>6F67</v>
      </c>
      <c r="E106" s="438"/>
      <c r="F106" s="438"/>
      <c r="G106" s="438"/>
      <c r="H106" s="438"/>
      <c r="I106" s="438"/>
      <c r="J106" s="438"/>
      <c r="K106" s="438"/>
      <c r="L106" s="438"/>
      <c r="M106" s="438"/>
      <c r="N106" s="438"/>
      <c r="O106" s="326"/>
      <c r="U106" s="500"/>
      <c r="V106" s="500"/>
      <c r="W106" s="327" t="str">
        <f t="shared" si="3"/>
        <v>6F67</v>
      </c>
      <c r="X106" s="438"/>
      <c r="Y106" s="438"/>
      <c r="Z106" s="438"/>
      <c r="AA106" s="438"/>
      <c r="AB106" s="438"/>
      <c r="AC106" s="438"/>
      <c r="AD106" s="438"/>
      <c r="AE106" s="438"/>
    </row>
    <row r="107" spans="1:34" x14ac:dyDescent="0.25">
      <c r="A107" s="500"/>
      <c r="B107" s="500"/>
      <c r="C107" s="327">
        <v>28520</v>
      </c>
      <c r="D107" s="327" t="str">
        <f t="shared" si="2"/>
        <v>6F68</v>
      </c>
      <c r="E107" s="438"/>
      <c r="F107" s="438"/>
      <c r="G107" s="438"/>
      <c r="H107" s="438"/>
      <c r="I107" s="438"/>
      <c r="J107" s="438"/>
      <c r="K107" s="438"/>
      <c r="L107" s="438"/>
      <c r="M107" s="438"/>
      <c r="N107" s="438"/>
      <c r="O107" s="326"/>
      <c r="U107" s="500"/>
      <c r="V107" s="500"/>
      <c r="W107" s="327" t="str">
        <f t="shared" si="3"/>
        <v>6F68</v>
      </c>
      <c r="X107" s="438"/>
      <c r="Y107" s="438"/>
      <c r="Z107" s="438"/>
      <c r="AA107" s="438"/>
      <c r="AB107" s="438"/>
      <c r="AC107" s="438"/>
      <c r="AD107" s="438"/>
      <c r="AE107" s="438"/>
    </row>
    <row r="108" spans="1:34" x14ac:dyDescent="0.25">
      <c r="A108" s="500"/>
      <c r="B108" s="500"/>
      <c r="C108" s="327">
        <v>28521</v>
      </c>
      <c r="D108" s="327" t="str">
        <f t="shared" si="2"/>
        <v>6F69</v>
      </c>
      <c r="E108" s="438"/>
      <c r="F108" s="438"/>
      <c r="G108" s="438"/>
      <c r="H108" s="438"/>
      <c r="I108" s="438"/>
      <c r="J108" s="438"/>
      <c r="K108" s="438"/>
      <c r="L108" s="438"/>
      <c r="M108" s="438"/>
      <c r="N108" s="438"/>
      <c r="O108" s="326"/>
      <c r="U108" s="500"/>
      <c r="V108" s="500"/>
      <c r="W108" s="327" t="str">
        <f t="shared" si="3"/>
        <v>6F69</v>
      </c>
      <c r="X108" s="438"/>
      <c r="Y108" s="438"/>
      <c r="Z108" s="438"/>
      <c r="AA108" s="438"/>
      <c r="AB108" s="438"/>
      <c r="AC108" s="438"/>
      <c r="AD108" s="438"/>
      <c r="AE108" s="438"/>
    </row>
    <row r="109" spans="1:34" x14ac:dyDescent="0.25">
      <c r="A109" s="500"/>
      <c r="B109" s="500"/>
      <c r="C109" s="327">
        <v>28522</v>
      </c>
      <c r="D109" s="327" t="str">
        <f t="shared" si="2"/>
        <v>6F6A</v>
      </c>
      <c r="E109" s="438"/>
      <c r="F109" s="438"/>
      <c r="G109" s="438"/>
      <c r="H109" s="438"/>
      <c r="I109" s="438"/>
      <c r="J109" s="438"/>
      <c r="K109" s="438"/>
      <c r="L109" s="438"/>
      <c r="M109" s="438"/>
      <c r="N109" s="438"/>
      <c r="O109" s="326"/>
      <c r="U109" s="500"/>
      <c r="V109" s="500"/>
      <c r="W109" s="327" t="str">
        <f t="shared" si="3"/>
        <v>6F6A</v>
      </c>
      <c r="X109" s="438"/>
      <c r="Y109" s="438"/>
      <c r="Z109" s="438"/>
      <c r="AA109" s="438"/>
      <c r="AB109" s="438"/>
      <c r="AC109" s="438"/>
      <c r="AD109" s="438"/>
      <c r="AE109" s="438"/>
    </row>
    <row r="110" spans="1:34" x14ac:dyDescent="0.25">
      <c r="A110" s="500"/>
      <c r="B110" s="500"/>
      <c r="C110" s="327">
        <v>28523</v>
      </c>
      <c r="D110" s="327" t="str">
        <f t="shared" si="2"/>
        <v>6F6B</v>
      </c>
      <c r="E110" s="438"/>
      <c r="F110" s="438"/>
      <c r="G110" s="438"/>
      <c r="H110" s="438"/>
      <c r="I110" s="438"/>
      <c r="J110" s="438"/>
      <c r="K110" s="438"/>
      <c r="L110" s="438"/>
      <c r="M110" s="438"/>
      <c r="N110" s="438"/>
      <c r="O110" s="326"/>
      <c r="U110" s="500"/>
      <c r="V110" s="500"/>
      <c r="W110" s="327" t="str">
        <f t="shared" si="3"/>
        <v>6F6B</v>
      </c>
      <c r="X110" s="438"/>
      <c r="Y110" s="438"/>
      <c r="Z110" s="438"/>
      <c r="AA110" s="438"/>
      <c r="AB110" s="438"/>
      <c r="AC110" s="438"/>
      <c r="AD110" s="438"/>
      <c r="AE110" s="438"/>
    </row>
    <row r="111" spans="1:34" x14ac:dyDescent="0.25">
      <c r="A111" s="500"/>
      <c r="B111" s="500"/>
      <c r="C111" s="327">
        <v>28524</v>
      </c>
      <c r="D111" s="327" t="str">
        <f t="shared" si="2"/>
        <v>6F6C</v>
      </c>
      <c r="E111" s="438"/>
      <c r="F111" s="438"/>
      <c r="G111" s="438"/>
      <c r="H111" s="438"/>
      <c r="I111" s="438"/>
      <c r="J111" s="438"/>
      <c r="K111" s="438"/>
      <c r="L111" s="438"/>
      <c r="M111" s="438"/>
      <c r="N111" s="438"/>
      <c r="O111" s="326"/>
      <c r="U111" s="500"/>
      <c r="V111" s="500"/>
      <c r="W111" s="327" t="str">
        <f t="shared" si="3"/>
        <v>6F6C</v>
      </c>
      <c r="X111" s="438"/>
      <c r="Y111" s="438"/>
      <c r="Z111" s="438"/>
      <c r="AA111" s="438"/>
      <c r="AB111" s="438"/>
      <c r="AC111" s="438"/>
      <c r="AD111" s="438"/>
      <c r="AE111" s="438"/>
    </row>
    <row r="112" spans="1:34" x14ac:dyDescent="0.25">
      <c r="A112" s="500"/>
      <c r="B112" s="500"/>
      <c r="C112" s="327">
        <v>28525</v>
      </c>
      <c r="D112" s="327" t="str">
        <f t="shared" si="2"/>
        <v>6F6D</v>
      </c>
      <c r="E112" s="438"/>
      <c r="F112" s="438"/>
      <c r="G112" s="438"/>
      <c r="H112" s="438"/>
      <c r="I112" s="438"/>
      <c r="J112" s="438"/>
      <c r="K112" s="438"/>
      <c r="L112" s="438"/>
      <c r="M112" s="438"/>
      <c r="N112" s="438"/>
      <c r="O112" s="326"/>
      <c r="U112" s="500"/>
      <c r="V112" s="500"/>
      <c r="W112" s="327" t="str">
        <f t="shared" si="3"/>
        <v>6F6D</v>
      </c>
      <c r="X112" s="438"/>
      <c r="Y112" s="438"/>
      <c r="Z112" s="438"/>
      <c r="AA112" s="438"/>
      <c r="AB112" s="438"/>
      <c r="AC112" s="438"/>
      <c r="AD112" s="438"/>
      <c r="AE112" s="438"/>
    </row>
    <row r="113" spans="1:34" x14ac:dyDescent="0.25">
      <c r="A113" s="500"/>
      <c r="B113" s="500"/>
      <c r="C113" s="327">
        <v>28526</v>
      </c>
      <c r="D113" s="327" t="str">
        <f t="shared" si="2"/>
        <v>6F6E</v>
      </c>
      <c r="E113" s="438"/>
      <c r="F113" s="438"/>
      <c r="G113" s="438"/>
      <c r="H113" s="438"/>
      <c r="I113" s="438"/>
      <c r="J113" s="438"/>
      <c r="K113" s="438"/>
      <c r="L113" s="438"/>
      <c r="M113" s="438"/>
      <c r="N113" s="438"/>
      <c r="O113" s="326"/>
      <c r="U113" s="500"/>
      <c r="V113" s="500"/>
      <c r="W113" s="327" t="str">
        <f t="shared" si="3"/>
        <v>6F6E</v>
      </c>
      <c r="X113" s="438"/>
      <c r="Y113" s="438"/>
      <c r="Z113" s="438"/>
      <c r="AA113" s="438"/>
      <c r="AB113" s="438"/>
      <c r="AC113" s="438"/>
      <c r="AD113" s="438"/>
      <c r="AE113" s="438"/>
    </row>
    <row r="114" spans="1:34" x14ac:dyDescent="0.25">
      <c r="A114" s="500"/>
      <c r="B114" s="500"/>
      <c r="C114" s="327">
        <v>28527</v>
      </c>
      <c r="D114" s="327" t="str">
        <f t="shared" si="2"/>
        <v>6F6F</v>
      </c>
      <c r="E114" s="438"/>
      <c r="F114" s="438"/>
      <c r="G114" s="438"/>
      <c r="H114" s="438"/>
      <c r="I114" s="438"/>
      <c r="J114" s="438"/>
      <c r="K114" s="438"/>
      <c r="L114" s="438"/>
      <c r="M114" s="438"/>
      <c r="N114" s="438"/>
      <c r="O114" s="326"/>
      <c r="U114" s="500"/>
      <c r="V114" s="500"/>
      <c r="W114" s="327" t="str">
        <f t="shared" si="3"/>
        <v>6F6F</v>
      </c>
      <c r="X114" s="438"/>
      <c r="Y114" s="438"/>
      <c r="Z114" s="438"/>
      <c r="AA114" s="438"/>
      <c r="AB114" s="438"/>
      <c r="AC114" s="438"/>
      <c r="AD114" s="438"/>
      <c r="AE114" s="438"/>
    </row>
    <row r="115" spans="1:34" x14ac:dyDescent="0.25">
      <c r="A115" s="500"/>
      <c r="B115" s="500"/>
      <c r="C115" s="327">
        <v>28528</v>
      </c>
      <c r="D115" s="327" t="str">
        <f t="shared" si="2"/>
        <v>6F70</v>
      </c>
      <c r="E115" s="438"/>
      <c r="F115" s="438"/>
      <c r="G115" s="438"/>
      <c r="H115" s="438"/>
      <c r="I115" s="438"/>
      <c r="J115" s="438"/>
      <c r="K115" s="438"/>
      <c r="L115" s="438"/>
      <c r="M115" s="438"/>
      <c r="N115" s="438"/>
      <c r="O115" s="326"/>
      <c r="U115" s="500"/>
      <c r="V115" s="500"/>
      <c r="W115" s="327" t="str">
        <f t="shared" si="3"/>
        <v>6F70</v>
      </c>
      <c r="X115" s="438"/>
      <c r="Y115" s="438"/>
      <c r="Z115" s="438"/>
      <c r="AA115" s="438"/>
      <c r="AB115" s="438"/>
      <c r="AC115" s="438"/>
      <c r="AD115" s="438"/>
      <c r="AE115" s="438"/>
    </row>
    <row r="116" spans="1:34" x14ac:dyDescent="0.25">
      <c r="A116" s="500"/>
      <c r="B116" s="500"/>
      <c r="C116" s="327">
        <v>28529</v>
      </c>
      <c r="D116" s="327" t="str">
        <f t="shared" si="2"/>
        <v>6F71</v>
      </c>
      <c r="E116" s="438"/>
      <c r="F116" s="438"/>
      <c r="G116" s="438"/>
      <c r="H116" s="438"/>
      <c r="I116" s="438"/>
      <c r="J116" s="438"/>
      <c r="K116" s="438"/>
      <c r="L116" s="438"/>
      <c r="M116" s="438"/>
      <c r="N116" s="438"/>
      <c r="O116" s="326"/>
      <c r="U116" s="500"/>
      <c r="V116" s="500"/>
      <c r="W116" s="327" t="str">
        <f t="shared" si="3"/>
        <v>6F71</v>
      </c>
      <c r="X116" s="438"/>
      <c r="Y116" s="438"/>
      <c r="Z116" s="438"/>
      <c r="AA116" s="438"/>
      <c r="AB116" s="438"/>
      <c r="AC116" s="438"/>
      <c r="AD116" s="438"/>
      <c r="AE116" s="438"/>
    </row>
    <row r="117" spans="1:34" x14ac:dyDescent="0.25">
      <c r="A117" s="500"/>
      <c r="B117" s="500"/>
      <c r="C117" s="327">
        <v>28530</v>
      </c>
      <c r="D117" s="327" t="str">
        <f t="shared" si="2"/>
        <v>6F72</v>
      </c>
      <c r="E117" s="438"/>
      <c r="F117" s="438"/>
      <c r="G117" s="438"/>
      <c r="H117" s="438"/>
      <c r="I117" s="438"/>
      <c r="J117" s="438"/>
      <c r="K117" s="438"/>
      <c r="L117" s="438"/>
      <c r="M117" s="438"/>
      <c r="N117" s="438"/>
      <c r="O117" s="326"/>
      <c r="U117" s="500"/>
      <c r="V117" s="500"/>
      <c r="W117" s="327" t="str">
        <f t="shared" si="3"/>
        <v>6F72</v>
      </c>
      <c r="X117" s="438"/>
      <c r="Y117" s="438"/>
      <c r="Z117" s="438"/>
      <c r="AA117" s="438"/>
      <c r="AB117" s="438"/>
      <c r="AC117" s="438"/>
      <c r="AD117" s="438"/>
      <c r="AE117" s="438"/>
    </row>
    <row r="118" spans="1:34" x14ac:dyDescent="0.25">
      <c r="A118" s="575" t="s">
        <v>3796</v>
      </c>
      <c r="B118" s="575"/>
      <c r="C118" s="327">
        <v>28531</v>
      </c>
      <c r="D118" s="327" t="str">
        <f t="shared" si="2"/>
        <v>6F73</v>
      </c>
      <c r="E118" s="438" t="s">
        <v>3767</v>
      </c>
      <c r="F118" s="438"/>
      <c r="G118" s="438" t="s">
        <v>3767</v>
      </c>
      <c r="H118" s="438"/>
      <c r="I118" s="438" t="s">
        <v>274</v>
      </c>
      <c r="J118" s="438"/>
      <c r="K118" s="438" t="s">
        <v>274</v>
      </c>
      <c r="L118" s="438"/>
      <c r="M118" s="583" t="s">
        <v>642</v>
      </c>
      <c r="N118" s="438"/>
      <c r="O118" s="326" t="s">
        <v>336</v>
      </c>
      <c r="P118" s="327" t="s">
        <v>54</v>
      </c>
      <c r="U118" s="500"/>
      <c r="V118" s="500"/>
      <c r="W118" s="327" t="str">
        <f t="shared" si="3"/>
        <v>6F73</v>
      </c>
      <c r="X118" s="438"/>
      <c r="Y118" s="438"/>
      <c r="Z118" s="438"/>
      <c r="AA118" s="438"/>
      <c r="AB118" s="438"/>
      <c r="AC118" s="438"/>
      <c r="AD118" s="438"/>
      <c r="AE118" s="438"/>
    </row>
    <row r="119" spans="1:34" x14ac:dyDescent="0.25">
      <c r="A119" s="500"/>
      <c r="B119" s="500"/>
      <c r="C119" s="327">
        <v>28532</v>
      </c>
      <c r="D119" s="327" t="str">
        <f t="shared" si="2"/>
        <v>6F74</v>
      </c>
      <c r="E119" s="438"/>
      <c r="F119" s="438"/>
      <c r="G119" s="438"/>
      <c r="H119" s="438"/>
      <c r="I119" s="438"/>
      <c r="J119" s="438"/>
      <c r="K119" s="438"/>
      <c r="L119" s="438"/>
      <c r="M119" s="438"/>
      <c r="N119" s="438"/>
      <c r="O119" s="326"/>
      <c r="U119" s="578" t="s">
        <v>599</v>
      </c>
      <c r="V119" s="578"/>
      <c r="W119" s="327" t="str">
        <f t="shared" si="3"/>
        <v>6F74</v>
      </c>
      <c r="X119" s="438" t="s">
        <v>198</v>
      </c>
      <c r="Y119" s="438"/>
      <c r="Z119" s="438" t="s">
        <v>198</v>
      </c>
      <c r="AA119" s="438"/>
      <c r="AB119" s="438" t="s">
        <v>274</v>
      </c>
      <c r="AC119" s="438"/>
      <c r="AD119" s="438" t="s">
        <v>274</v>
      </c>
      <c r="AE119" s="438"/>
      <c r="AF119" t="s">
        <v>54</v>
      </c>
      <c r="AG119" s="327" t="s">
        <v>336</v>
      </c>
      <c r="AH119" t="s">
        <v>3923</v>
      </c>
    </row>
    <row r="120" spans="1:34" x14ac:dyDescent="0.25">
      <c r="A120" s="500"/>
      <c r="B120" s="500"/>
      <c r="C120" s="327">
        <v>28533</v>
      </c>
      <c r="D120" s="327" t="str">
        <f t="shared" si="2"/>
        <v>6F75</v>
      </c>
      <c r="E120" s="438"/>
      <c r="F120" s="438"/>
      <c r="G120" s="438"/>
      <c r="H120" s="438"/>
      <c r="I120" s="438"/>
      <c r="J120" s="438"/>
      <c r="K120" s="438"/>
      <c r="L120" s="438"/>
      <c r="M120" s="438"/>
      <c r="N120" s="438"/>
      <c r="O120" s="326"/>
      <c r="U120" s="500"/>
      <c r="V120" s="500"/>
      <c r="W120" s="327" t="str">
        <f t="shared" si="3"/>
        <v>6F75</v>
      </c>
      <c r="X120" s="438"/>
      <c r="Y120" s="438"/>
      <c r="Z120" s="438"/>
      <c r="AA120" s="438"/>
      <c r="AB120" s="438"/>
      <c r="AC120" s="438"/>
      <c r="AD120" s="438"/>
      <c r="AE120" s="438"/>
    </row>
    <row r="121" spans="1:34" x14ac:dyDescent="0.25">
      <c r="A121" s="500"/>
      <c r="B121" s="500"/>
      <c r="C121" s="327">
        <v>28534</v>
      </c>
      <c r="D121" s="327" t="str">
        <f t="shared" si="2"/>
        <v>6F76</v>
      </c>
      <c r="E121" s="438"/>
      <c r="F121" s="438"/>
      <c r="G121" s="438"/>
      <c r="H121" s="438"/>
      <c r="I121" s="438"/>
      <c r="J121" s="438"/>
      <c r="K121" s="438"/>
      <c r="L121" s="438"/>
      <c r="M121" s="438"/>
      <c r="N121" s="438"/>
      <c r="O121" s="326"/>
      <c r="U121" s="500"/>
      <c r="V121" s="500"/>
      <c r="W121" s="327" t="str">
        <f t="shared" si="3"/>
        <v>6F76</v>
      </c>
      <c r="X121" s="438"/>
      <c r="Y121" s="438"/>
      <c r="Z121" s="438"/>
      <c r="AA121" s="438"/>
      <c r="AB121" s="438"/>
      <c r="AC121" s="438"/>
      <c r="AD121" s="438"/>
      <c r="AE121" s="438"/>
    </row>
    <row r="122" spans="1:34" x14ac:dyDescent="0.25">
      <c r="A122" s="500"/>
      <c r="B122" s="500"/>
      <c r="C122" s="327">
        <v>28535</v>
      </c>
      <c r="D122" s="327" t="str">
        <f t="shared" si="2"/>
        <v>6F77</v>
      </c>
      <c r="E122" s="438"/>
      <c r="F122" s="438"/>
      <c r="G122" s="438"/>
      <c r="H122" s="438"/>
      <c r="I122" s="438"/>
      <c r="J122" s="438"/>
      <c r="K122" s="438"/>
      <c r="L122" s="438"/>
      <c r="M122" s="438"/>
      <c r="N122" s="438"/>
      <c r="O122" s="326"/>
      <c r="U122" s="500"/>
      <c r="V122" s="500"/>
      <c r="W122" s="327" t="str">
        <f t="shared" si="3"/>
        <v>6F77</v>
      </c>
      <c r="X122" s="438"/>
      <c r="Y122" s="438"/>
      <c r="Z122" s="438"/>
      <c r="AA122" s="438"/>
      <c r="AB122" s="438"/>
      <c r="AC122" s="438"/>
      <c r="AD122" s="438"/>
      <c r="AE122" s="438"/>
    </row>
    <row r="123" spans="1:34" x14ac:dyDescent="0.25">
      <c r="A123" s="578" t="s">
        <v>3787</v>
      </c>
      <c r="B123" s="578"/>
      <c r="C123" s="327">
        <v>28536</v>
      </c>
      <c r="D123" s="327" t="str">
        <f t="shared" si="2"/>
        <v>6F78</v>
      </c>
      <c r="E123" s="438" t="s">
        <v>3767</v>
      </c>
      <c r="F123" s="438"/>
      <c r="G123" s="438" t="s">
        <v>274</v>
      </c>
      <c r="H123" s="438"/>
      <c r="I123" s="438" t="s">
        <v>274</v>
      </c>
      <c r="J123" s="438"/>
      <c r="K123" s="438" t="s">
        <v>274</v>
      </c>
      <c r="L123" s="438"/>
      <c r="M123" s="583" t="s">
        <v>3002</v>
      </c>
      <c r="N123" s="438"/>
      <c r="O123" s="326" t="s">
        <v>336</v>
      </c>
      <c r="P123" s="327" t="s">
        <v>3788</v>
      </c>
      <c r="U123" s="578" t="s">
        <v>3787</v>
      </c>
      <c r="V123" s="578"/>
      <c r="W123" s="327" t="str">
        <f t="shared" si="3"/>
        <v>6F78</v>
      </c>
      <c r="X123" s="438" t="s">
        <v>198</v>
      </c>
      <c r="Y123" s="438"/>
      <c r="Z123" s="438" t="s">
        <v>274</v>
      </c>
      <c r="AA123" s="438"/>
      <c r="AB123" s="438" t="s">
        <v>274</v>
      </c>
      <c r="AC123" s="438"/>
      <c r="AD123" s="438" t="s">
        <v>274</v>
      </c>
      <c r="AE123" s="438"/>
      <c r="AF123" t="s">
        <v>54</v>
      </c>
      <c r="AG123" s="327" t="s">
        <v>336</v>
      </c>
      <c r="AH123" t="s">
        <v>3924</v>
      </c>
    </row>
    <row r="124" spans="1:34" x14ac:dyDescent="0.25">
      <c r="A124" s="500"/>
      <c r="B124" s="500"/>
      <c r="C124" s="327">
        <v>28537</v>
      </c>
      <c r="D124" s="327" t="str">
        <f t="shared" si="2"/>
        <v>6F79</v>
      </c>
      <c r="E124" s="438"/>
      <c r="F124" s="438"/>
      <c r="G124" s="438"/>
      <c r="H124" s="438"/>
      <c r="I124" s="438"/>
      <c r="J124" s="438"/>
      <c r="K124" s="438"/>
      <c r="L124" s="438"/>
      <c r="O124" s="326"/>
      <c r="U124" s="500"/>
      <c r="V124" s="500"/>
      <c r="W124" s="327" t="str">
        <f t="shared" si="3"/>
        <v>6F79</v>
      </c>
      <c r="X124" s="438"/>
      <c r="Y124" s="438"/>
      <c r="Z124" s="438"/>
      <c r="AA124" s="438"/>
      <c r="AB124" s="438"/>
      <c r="AC124" s="438"/>
      <c r="AD124" s="438"/>
      <c r="AE124" s="438"/>
    </row>
    <row r="125" spans="1:34" x14ac:dyDescent="0.25">
      <c r="A125" s="500"/>
      <c r="B125" s="500"/>
      <c r="C125" s="327">
        <v>28538</v>
      </c>
      <c r="D125" s="327" t="str">
        <f t="shared" si="2"/>
        <v>6F7A</v>
      </c>
      <c r="E125" s="438"/>
      <c r="F125" s="438"/>
      <c r="G125" s="438"/>
      <c r="H125" s="438"/>
      <c r="I125" s="438"/>
      <c r="J125" s="438"/>
      <c r="K125" s="438"/>
      <c r="L125" s="438"/>
      <c r="M125" s="438"/>
      <c r="N125" s="438"/>
      <c r="O125" s="326"/>
      <c r="U125" s="500"/>
      <c r="V125" s="500"/>
      <c r="W125" s="327" t="str">
        <f t="shared" si="3"/>
        <v>6F7A</v>
      </c>
      <c r="X125" s="438"/>
      <c r="Y125" s="438"/>
      <c r="Z125" s="438"/>
      <c r="AA125" s="438"/>
      <c r="AB125" s="438"/>
      <c r="AC125" s="438"/>
      <c r="AD125" s="438"/>
      <c r="AE125" s="438"/>
    </row>
    <row r="126" spans="1:34" x14ac:dyDescent="0.25">
      <c r="A126" s="578" t="s">
        <v>3789</v>
      </c>
      <c r="B126" s="578"/>
      <c r="C126" s="327">
        <v>28539</v>
      </c>
      <c r="D126" s="327" t="str">
        <f t="shared" si="2"/>
        <v>6F7B</v>
      </c>
      <c r="E126" s="438" t="s">
        <v>3767</v>
      </c>
      <c r="F126" s="438"/>
      <c r="G126" s="438" t="s">
        <v>3767</v>
      </c>
      <c r="H126" s="438"/>
      <c r="I126" s="438" t="s">
        <v>274</v>
      </c>
      <c r="J126" s="438"/>
      <c r="K126" s="438" t="s">
        <v>274</v>
      </c>
      <c r="L126" s="438"/>
      <c r="M126" s="583" t="s">
        <v>260</v>
      </c>
      <c r="N126" s="438"/>
      <c r="O126" s="326" t="s">
        <v>336</v>
      </c>
      <c r="P126" s="327" t="s">
        <v>54</v>
      </c>
      <c r="U126" s="578" t="s">
        <v>3789</v>
      </c>
      <c r="V126" s="578"/>
      <c r="W126" s="327" t="str">
        <f t="shared" si="3"/>
        <v>6F7B</v>
      </c>
      <c r="X126" s="438" t="s">
        <v>198</v>
      </c>
      <c r="Y126" s="438"/>
      <c r="Z126" s="438" t="s">
        <v>198</v>
      </c>
      <c r="AA126" s="438"/>
      <c r="AB126" s="438" t="s">
        <v>274</v>
      </c>
      <c r="AC126" s="438"/>
      <c r="AD126" s="438" t="s">
        <v>274</v>
      </c>
      <c r="AE126" s="438"/>
      <c r="AF126" t="s">
        <v>54</v>
      </c>
      <c r="AG126" s="327" t="s">
        <v>336</v>
      </c>
      <c r="AH126" t="s">
        <v>3925</v>
      </c>
    </row>
    <row r="127" spans="1:34" x14ac:dyDescent="0.25">
      <c r="A127" s="500"/>
      <c r="B127" s="500"/>
      <c r="C127" s="327">
        <v>28540</v>
      </c>
      <c r="D127" s="327" t="str">
        <f t="shared" si="2"/>
        <v>6F7C</v>
      </c>
      <c r="E127" s="438"/>
      <c r="F127" s="438"/>
      <c r="G127" s="438"/>
      <c r="H127" s="438"/>
      <c r="I127" s="438"/>
      <c r="J127" s="438"/>
      <c r="K127" s="438"/>
      <c r="L127" s="438"/>
      <c r="M127" s="438"/>
      <c r="N127" s="438"/>
      <c r="O127" s="326"/>
      <c r="U127" s="500"/>
      <c r="V127" s="500"/>
      <c r="W127" s="327" t="str">
        <f t="shared" si="3"/>
        <v>6F7C</v>
      </c>
      <c r="X127" s="438"/>
      <c r="Y127" s="438"/>
      <c r="Z127" s="438"/>
      <c r="AA127" s="438"/>
      <c r="AB127" s="438"/>
      <c r="AC127" s="438"/>
      <c r="AD127" s="438"/>
      <c r="AE127" s="438"/>
    </row>
    <row r="128" spans="1:34" x14ac:dyDescent="0.25">
      <c r="A128" s="500"/>
      <c r="B128" s="500"/>
      <c r="C128" s="327">
        <v>28541</v>
      </c>
      <c r="D128" s="327" t="str">
        <f t="shared" si="2"/>
        <v>6F7D</v>
      </c>
      <c r="E128" s="438"/>
      <c r="F128" s="438"/>
      <c r="G128" s="438"/>
      <c r="H128" s="438"/>
      <c r="I128" s="438"/>
      <c r="J128" s="438"/>
      <c r="K128" s="438"/>
      <c r="L128" s="438"/>
      <c r="M128" s="438"/>
      <c r="N128" s="438"/>
      <c r="O128" s="326"/>
      <c r="U128" s="500"/>
      <c r="V128" s="500"/>
      <c r="W128" s="327" t="str">
        <f t="shared" si="3"/>
        <v>6F7D</v>
      </c>
      <c r="X128" s="438"/>
      <c r="Y128" s="438"/>
      <c r="Z128" s="438"/>
      <c r="AA128" s="438"/>
      <c r="AB128" s="438"/>
      <c r="AC128" s="438"/>
      <c r="AD128" s="438"/>
      <c r="AE128" s="438"/>
    </row>
    <row r="129" spans="1:34" x14ac:dyDescent="0.25">
      <c r="A129" s="578" t="s">
        <v>3790</v>
      </c>
      <c r="B129" s="578"/>
      <c r="C129" s="327">
        <v>28542</v>
      </c>
      <c r="D129" s="327" t="str">
        <f t="shared" si="2"/>
        <v>6F7E</v>
      </c>
      <c r="E129" s="438" t="s">
        <v>3767</v>
      </c>
      <c r="F129" s="438"/>
      <c r="G129" s="438" t="s">
        <v>3767</v>
      </c>
      <c r="H129" s="438"/>
      <c r="I129" s="438" t="s">
        <v>274</v>
      </c>
      <c r="J129" s="438"/>
      <c r="K129" s="438" t="s">
        <v>274</v>
      </c>
      <c r="L129" s="438"/>
      <c r="M129" s="583" t="s">
        <v>3054</v>
      </c>
      <c r="N129" s="438"/>
      <c r="O129" s="326" t="s">
        <v>336</v>
      </c>
      <c r="P129" s="327" t="s">
        <v>54</v>
      </c>
      <c r="U129" s="578" t="s">
        <v>605</v>
      </c>
      <c r="V129" s="578"/>
      <c r="W129" s="327" t="str">
        <f t="shared" si="3"/>
        <v>6F7E</v>
      </c>
      <c r="X129" s="438" t="s">
        <v>198</v>
      </c>
      <c r="Y129" s="438"/>
      <c r="Z129" s="438" t="s">
        <v>198</v>
      </c>
      <c r="AA129" s="438"/>
      <c r="AB129" s="438" t="s">
        <v>274</v>
      </c>
      <c r="AC129" s="438"/>
      <c r="AD129" s="438" t="s">
        <v>198</v>
      </c>
      <c r="AE129" s="438"/>
      <c r="AF129" t="s">
        <v>54</v>
      </c>
      <c r="AG129" s="327" t="s">
        <v>336</v>
      </c>
      <c r="AH129" t="s">
        <v>3926</v>
      </c>
    </row>
    <row r="130" spans="1:34" x14ac:dyDescent="0.25">
      <c r="A130" s="500"/>
      <c r="B130" s="500"/>
      <c r="C130" s="327">
        <v>28543</v>
      </c>
      <c r="D130" s="327" t="str">
        <f t="shared" si="2"/>
        <v>6F7F</v>
      </c>
      <c r="E130" s="438"/>
      <c r="F130" s="438"/>
      <c r="G130" s="438"/>
      <c r="H130" s="438"/>
      <c r="I130" s="438"/>
      <c r="J130" s="438"/>
      <c r="K130" s="438"/>
      <c r="L130" s="438"/>
      <c r="M130" s="438"/>
      <c r="N130" s="438"/>
      <c r="O130" s="326"/>
      <c r="U130" s="500"/>
      <c r="V130" s="500"/>
      <c r="W130" s="327" t="str">
        <f t="shared" si="3"/>
        <v>6F7F</v>
      </c>
      <c r="X130" s="438"/>
      <c r="Y130" s="438"/>
      <c r="Z130" s="438"/>
      <c r="AA130" s="438"/>
      <c r="AB130" s="438"/>
      <c r="AC130" s="438"/>
      <c r="AD130" s="438"/>
      <c r="AE130" s="438"/>
    </row>
    <row r="131" spans="1:34" x14ac:dyDescent="0.25">
      <c r="A131" s="575" t="s">
        <v>3806</v>
      </c>
      <c r="B131" s="575"/>
      <c r="C131" s="327">
        <v>28544</v>
      </c>
      <c r="D131" s="327" t="str">
        <f t="shared" si="2"/>
        <v>6F80</v>
      </c>
      <c r="E131" s="438" t="s">
        <v>3767</v>
      </c>
      <c r="F131" s="438"/>
      <c r="G131" s="438" t="s">
        <v>3767</v>
      </c>
      <c r="H131" s="438"/>
      <c r="I131" s="438" t="s">
        <v>274</v>
      </c>
      <c r="J131" s="438"/>
      <c r="K131" s="438" t="s">
        <v>274</v>
      </c>
      <c r="L131" s="438"/>
      <c r="M131" s="438">
        <v>14</v>
      </c>
      <c r="N131" s="438"/>
      <c r="O131" s="326" t="s">
        <v>338</v>
      </c>
      <c r="P131" s="327" t="s">
        <v>53</v>
      </c>
      <c r="Q131" t="s">
        <v>3807</v>
      </c>
      <c r="U131" s="500"/>
      <c r="V131" s="500"/>
      <c r="W131" s="327" t="str">
        <f t="shared" si="3"/>
        <v>6F80</v>
      </c>
      <c r="X131" s="438"/>
      <c r="Y131" s="438"/>
      <c r="Z131" s="438"/>
      <c r="AA131" s="438"/>
      <c r="AB131" s="438"/>
      <c r="AC131" s="438"/>
      <c r="AD131" s="438"/>
      <c r="AE131" s="438"/>
    </row>
    <row r="132" spans="1:34" x14ac:dyDescent="0.25">
      <c r="A132" s="575" t="s">
        <v>3808</v>
      </c>
      <c r="B132" s="575"/>
      <c r="C132" s="327">
        <v>28545</v>
      </c>
      <c r="D132" s="327" t="str">
        <f t="shared" si="2"/>
        <v>6F81</v>
      </c>
      <c r="E132" s="438" t="s">
        <v>3767</v>
      </c>
      <c r="F132" s="438"/>
      <c r="G132" s="438" t="s">
        <v>3767</v>
      </c>
      <c r="H132" s="438"/>
      <c r="I132" s="438" t="s">
        <v>274</v>
      </c>
      <c r="J132" s="438"/>
      <c r="K132" s="438" t="s">
        <v>274</v>
      </c>
      <c r="L132" s="438"/>
      <c r="M132" s="438">
        <v>15</v>
      </c>
      <c r="N132" s="438"/>
      <c r="O132" s="326" t="s">
        <v>338</v>
      </c>
      <c r="P132" s="327" t="s">
        <v>53</v>
      </c>
      <c r="Q132" t="s">
        <v>3809</v>
      </c>
      <c r="U132" s="500"/>
      <c r="V132" s="500"/>
      <c r="W132" s="327" t="str">
        <f t="shared" si="3"/>
        <v>6F81</v>
      </c>
      <c r="X132" s="438"/>
      <c r="Y132" s="438"/>
      <c r="Z132" s="438"/>
      <c r="AA132" s="438"/>
      <c r="AB132" s="438"/>
      <c r="AC132" s="438"/>
      <c r="AD132" s="438"/>
      <c r="AE132" s="438"/>
    </row>
    <row r="133" spans="1:34" x14ac:dyDescent="0.25">
      <c r="A133" s="575" t="s">
        <v>3810</v>
      </c>
      <c r="B133" s="575"/>
      <c r="C133" s="327">
        <v>28546</v>
      </c>
      <c r="D133" s="327" t="str">
        <f t="shared" si="2"/>
        <v>6F82</v>
      </c>
      <c r="E133" s="438" t="s">
        <v>3767</v>
      </c>
      <c r="F133" s="438"/>
      <c r="G133" s="438" t="s">
        <v>3779</v>
      </c>
      <c r="H133" s="438"/>
      <c r="I133" s="438" t="s">
        <v>274</v>
      </c>
      <c r="J133" s="438"/>
      <c r="K133" s="438" t="s">
        <v>274</v>
      </c>
      <c r="L133" s="438"/>
      <c r="M133" s="438" t="s">
        <v>59</v>
      </c>
      <c r="N133" s="438"/>
      <c r="O133" s="326" t="s">
        <v>338</v>
      </c>
      <c r="P133" s="327" t="s">
        <v>53</v>
      </c>
      <c r="Q133" t="s">
        <v>411</v>
      </c>
      <c r="U133" s="500"/>
      <c r="V133" s="500"/>
      <c r="W133" s="327" t="str">
        <f t="shared" si="3"/>
        <v>6F82</v>
      </c>
      <c r="X133" s="438"/>
      <c r="Y133" s="438"/>
      <c r="Z133" s="438"/>
      <c r="AA133" s="438"/>
      <c r="AB133" s="438"/>
      <c r="AC133" s="438"/>
      <c r="AD133" s="438"/>
      <c r="AE133" s="438"/>
    </row>
    <row r="134" spans="1:34" x14ac:dyDescent="0.25">
      <c r="A134" s="575" t="s">
        <v>3811</v>
      </c>
      <c r="B134" s="575"/>
      <c r="C134" s="327">
        <v>28547</v>
      </c>
      <c r="D134" s="327" t="str">
        <f t="shared" si="2"/>
        <v>6F83</v>
      </c>
      <c r="E134" s="438" t="s">
        <v>3767</v>
      </c>
      <c r="F134" s="438"/>
      <c r="G134" s="438" t="s">
        <v>3779</v>
      </c>
      <c r="H134" s="438"/>
      <c r="I134" s="438" t="s">
        <v>274</v>
      </c>
      <c r="J134" s="438"/>
      <c r="K134" s="438" t="s">
        <v>274</v>
      </c>
      <c r="L134" s="438"/>
      <c r="M134" s="438" t="s">
        <v>59</v>
      </c>
      <c r="N134" s="438"/>
      <c r="O134" s="326" t="s">
        <v>338</v>
      </c>
      <c r="P134" s="327" t="s">
        <v>53</v>
      </c>
      <c r="Q134" t="s">
        <v>411</v>
      </c>
      <c r="U134" s="500"/>
      <c r="V134" s="500"/>
      <c r="W134" s="327" t="str">
        <f t="shared" si="3"/>
        <v>6F83</v>
      </c>
      <c r="X134" s="438"/>
      <c r="Y134" s="438"/>
      <c r="Z134" s="438"/>
      <c r="AA134" s="438"/>
      <c r="AB134" s="438"/>
      <c r="AC134" s="438"/>
      <c r="AD134" s="438"/>
      <c r="AE134" s="438"/>
    </row>
    <row r="135" spans="1:34" x14ac:dyDescent="0.25">
      <c r="A135" s="500"/>
      <c r="B135" s="500"/>
      <c r="C135" s="327">
        <v>28548</v>
      </c>
      <c r="D135" s="327" t="str">
        <f t="shared" si="2"/>
        <v>6F84</v>
      </c>
      <c r="E135" s="438"/>
      <c r="F135" s="438"/>
      <c r="G135" s="438"/>
      <c r="H135" s="438"/>
      <c r="I135" s="438"/>
      <c r="J135" s="438"/>
      <c r="K135" s="438"/>
      <c r="L135" s="438"/>
      <c r="M135" s="438"/>
      <c r="N135" s="438"/>
      <c r="O135" s="326"/>
      <c r="U135" s="500"/>
      <c r="V135" s="500"/>
      <c r="W135" s="327" t="str">
        <f t="shared" si="3"/>
        <v>6F84</v>
      </c>
      <c r="X135" s="438"/>
      <c r="Y135" s="438"/>
      <c r="Z135" s="438"/>
      <c r="AA135" s="438"/>
      <c r="AB135" s="438"/>
      <c r="AC135" s="438"/>
      <c r="AD135" s="438"/>
      <c r="AE135" s="438"/>
    </row>
    <row r="136" spans="1:34" x14ac:dyDescent="0.25">
      <c r="A136" s="500"/>
      <c r="B136" s="500"/>
      <c r="C136" s="327">
        <v>28549</v>
      </c>
      <c r="D136" s="327" t="str">
        <f t="shared" si="2"/>
        <v>6F85</v>
      </c>
      <c r="E136" s="438"/>
      <c r="F136" s="438"/>
      <c r="G136" s="438"/>
      <c r="H136" s="438"/>
      <c r="I136" s="438"/>
      <c r="J136" s="438"/>
      <c r="K136" s="438"/>
      <c r="L136" s="438"/>
      <c r="M136" s="438"/>
      <c r="N136" s="438"/>
      <c r="O136" s="326"/>
      <c r="U136" s="500"/>
      <c r="V136" s="500"/>
      <c r="W136" s="327" t="str">
        <f t="shared" si="3"/>
        <v>6F85</v>
      </c>
      <c r="X136" s="438"/>
      <c r="Y136" s="438"/>
      <c r="Z136" s="438"/>
      <c r="AA136" s="438"/>
      <c r="AB136" s="438"/>
      <c r="AC136" s="438"/>
      <c r="AD136" s="438"/>
      <c r="AE136" s="438"/>
    </row>
    <row r="137" spans="1:34" x14ac:dyDescent="0.25">
      <c r="A137" s="500"/>
      <c r="B137" s="500"/>
      <c r="C137" s="327">
        <v>28550</v>
      </c>
      <c r="D137" s="327" t="str">
        <f t="shared" ref="D137:D200" si="4">DEC2HEX(C137)</f>
        <v>6F86</v>
      </c>
      <c r="E137" s="438"/>
      <c r="F137" s="438"/>
      <c r="G137" s="438"/>
      <c r="H137" s="438"/>
      <c r="I137" s="438"/>
      <c r="J137" s="438"/>
      <c r="K137" s="438"/>
      <c r="L137" s="438"/>
      <c r="M137" s="438"/>
      <c r="N137" s="438"/>
      <c r="O137" s="326"/>
      <c r="U137" s="500"/>
      <c r="V137" s="500"/>
      <c r="W137" s="327" t="str">
        <f t="shared" ref="W137:W200" si="5">DEC2HEX(C137)</f>
        <v>6F86</v>
      </c>
      <c r="X137" s="438"/>
      <c r="Y137" s="438"/>
      <c r="Z137" s="438"/>
      <c r="AA137" s="438"/>
      <c r="AB137" s="438"/>
      <c r="AC137" s="438"/>
      <c r="AD137" s="438"/>
      <c r="AE137" s="438"/>
    </row>
    <row r="138" spans="1:34" x14ac:dyDescent="0.25">
      <c r="A138" s="500"/>
      <c r="B138" s="500"/>
      <c r="C138" s="327">
        <v>28551</v>
      </c>
      <c r="D138" s="327" t="str">
        <f t="shared" si="4"/>
        <v>6F87</v>
      </c>
      <c r="E138" s="438"/>
      <c r="F138" s="438"/>
      <c r="G138" s="438"/>
      <c r="H138" s="438"/>
      <c r="I138" s="438"/>
      <c r="J138" s="438"/>
      <c r="K138" s="438"/>
      <c r="L138" s="438"/>
      <c r="M138" s="438"/>
      <c r="N138" s="438"/>
      <c r="O138" s="326"/>
      <c r="U138" s="500"/>
      <c r="V138" s="500"/>
      <c r="W138" s="327" t="str">
        <f t="shared" si="5"/>
        <v>6F87</v>
      </c>
      <c r="X138" s="438"/>
      <c r="Y138" s="438"/>
      <c r="Z138" s="438"/>
      <c r="AA138" s="438"/>
      <c r="AB138" s="438"/>
      <c r="AC138" s="438"/>
      <c r="AD138" s="438"/>
      <c r="AE138" s="438"/>
    </row>
    <row r="139" spans="1:34" x14ac:dyDescent="0.25">
      <c r="A139" s="500"/>
      <c r="B139" s="500"/>
      <c r="C139" s="327">
        <v>28552</v>
      </c>
      <c r="D139" s="327" t="str">
        <f t="shared" si="4"/>
        <v>6F88</v>
      </c>
      <c r="E139" s="438"/>
      <c r="F139" s="438"/>
      <c r="G139" s="438"/>
      <c r="H139" s="438"/>
      <c r="I139" s="438"/>
      <c r="J139" s="438"/>
      <c r="K139" s="438"/>
      <c r="L139" s="438"/>
      <c r="M139" s="438"/>
      <c r="N139" s="438"/>
      <c r="O139" s="326"/>
      <c r="U139" s="500"/>
      <c r="V139" s="500"/>
      <c r="W139" s="327" t="str">
        <f t="shared" si="5"/>
        <v>6F88</v>
      </c>
      <c r="X139" s="438"/>
      <c r="Y139" s="438"/>
      <c r="Z139" s="438"/>
      <c r="AA139" s="438"/>
      <c r="AB139" s="438"/>
      <c r="AC139" s="438"/>
      <c r="AD139" s="438"/>
      <c r="AE139" s="438"/>
    </row>
    <row r="140" spans="1:34" x14ac:dyDescent="0.25">
      <c r="A140" s="500"/>
      <c r="B140" s="500"/>
      <c r="C140" s="327">
        <v>28553</v>
      </c>
      <c r="D140" s="327" t="str">
        <f t="shared" si="4"/>
        <v>6F89</v>
      </c>
      <c r="E140" s="438"/>
      <c r="F140" s="438"/>
      <c r="G140" s="438"/>
      <c r="H140" s="438"/>
      <c r="I140" s="438"/>
      <c r="J140" s="438"/>
      <c r="K140" s="438"/>
      <c r="L140" s="438"/>
      <c r="M140" s="438"/>
      <c r="N140" s="438"/>
      <c r="O140" s="326"/>
      <c r="U140" s="500"/>
      <c r="V140" s="500"/>
      <c r="W140" s="327" t="str">
        <f t="shared" si="5"/>
        <v>6F89</v>
      </c>
      <c r="X140" s="438"/>
      <c r="Y140" s="438"/>
      <c r="Z140" s="438"/>
      <c r="AA140" s="438"/>
      <c r="AB140" s="438"/>
      <c r="AC140" s="438"/>
      <c r="AD140" s="438"/>
      <c r="AE140" s="438"/>
    </row>
    <row r="141" spans="1:34" x14ac:dyDescent="0.25">
      <c r="A141" s="500"/>
      <c r="B141" s="500"/>
      <c r="C141" s="327">
        <v>28554</v>
      </c>
      <c r="D141" s="327" t="str">
        <f t="shared" si="4"/>
        <v>6F8A</v>
      </c>
      <c r="E141" s="438"/>
      <c r="F141" s="438"/>
      <c r="G141" s="438"/>
      <c r="H141" s="438"/>
      <c r="I141" s="438"/>
      <c r="J141" s="438"/>
      <c r="K141" s="438"/>
      <c r="L141" s="438"/>
      <c r="M141" s="438"/>
      <c r="N141" s="438"/>
      <c r="O141" s="326"/>
      <c r="U141" s="500"/>
      <c r="V141" s="500"/>
      <c r="W141" s="327" t="str">
        <f t="shared" si="5"/>
        <v>6F8A</v>
      </c>
      <c r="X141" s="438"/>
      <c r="Y141" s="438"/>
      <c r="Z141" s="438"/>
      <c r="AA141" s="438"/>
      <c r="AB141" s="438"/>
      <c r="AC141" s="438"/>
      <c r="AD141" s="438"/>
      <c r="AE141" s="438"/>
    </row>
    <row r="142" spans="1:34" x14ac:dyDescent="0.25">
      <c r="A142" s="500"/>
      <c r="B142" s="500"/>
      <c r="C142" s="327">
        <v>28555</v>
      </c>
      <c r="D142" s="327" t="str">
        <f t="shared" si="4"/>
        <v>6F8B</v>
      </c>
      <c r="E142" s="438"/>
      <c r="F142" s="438"/>
      <c r="G142" s="438"/>
      <c r="H142" s="438"/>
      <c r="I142" s="438"/>
      <c r="J142" s="438"/>
      <c r="K142" s="438"/>
      <c r="L142" s="438"/>
      <c r="M142" s="438"/>
      <c r="N142" s="438"/>
      <c r="O142" s="326"/>
      <c r="U142" s="500"/>
      <c r="V142" s="500"/>
      <c r="W142" s="327" t="str">
        <f t="shared" si="5"/>
        <v>6F8B</v>
      </c>
      <c r="X142" s="438"/>
      <c r="Y142" s="438"/>
      <c r="Z142" s="438"/>
      <c r="AA142" s="438"/>
      <c r="AB142" s="438"/>
      <c r="AC142" s="438"/>
      <c r="AD142" s="438"/>
      <c r="AE142" s="438"/>
    </row>
    <row r="143" spans="1:34" x14ac:dyDescent="0.25">
      <c r="A143" s="500"/>
      <c r="B143" s="500"/>
      <c r="C143" s="327">
        <v>28556</v>
      </c>
      <c r="D143" s="327" t="str">
        <f t="shared" si="4"/>
        <v>6F8C</v>
      </c>
      <c r="E143" s="438"/>
      <c r="F143" s="438"/>
      <c r="G143" s="438"/>
      <c r="H143" s="438"/>
      <c r="I143" s="438"/>
      <c r="J143" s="438"/>
      <c r="K143" s="438"/>
      <c r="L143" s="438"/>
      <c r="M143" s="438"/>
      <c r="N143" s="438"/>
      <c r="O143" s="326"/>
      <c r="U143" s="500"/>
      <c r="V143" s="500"/>
      <c r="W143" s="327" t="str">
        <f t="shared" si="5"/>
        <v>6F8C</v>
      </c>
      <c r="X143" s="438"/>
      <c r="Y143" s="438"/>
      <c r="Z143" s="438"/>
      <c r="AA143" s="438"/>
      <c r="AB143" s="438"/>
      <c r="AC143" s="438"/>
      <c r="AD143" s="438"/>
      <c r="AE143" s="438"/>
    </row>
    <row r="144" spans="1:34" x14ac:dyDescent="0.25">
      <c r="A144" s="500"/>
      <c r="B144" s="500"/>
      <c r="C144" s="327">
        <v>28557</v>
      </c>
      <c r="D144" s="327" t="str">
        <f t="shared" si="4"/>
        <v>6F8D</v>
      </c>
      <c r="E144" s="438"/>
      <c r="F144" s="438"/>
      <c r="G144" s="438"/>
      <c r="H144" s="438"/>
      <c r="I144" s="438"/>
      <c r="J144" s="438"/>
      <c r="K144" s="438"/>
      <c r="L144" s="438"/>
      <c r="M144" s="438"/>
      <c r="N144" s="438"/>
      <c r="O144" s="326"/>
      <c r="U144" s="500"/>
      <c r="V144" s="500"/>
      <c r="W144" s="327" t="str">
        <f t="shared" si="5"/>
        <v>6F8D</v>
      </c>
      <c r="X144" s="438"/>
      <c r="Y144" s="438"/>
      <c r="Z144" s="438"/>
      <c r="AA144" s="438"/>
      <c r="AB144" s="438"/>
      <c r="AC144" s="438"/>
      <c r="AD144" s="438"/>
      <c r="AE144" s="438"/>
    </row>
    <row r="145" spans="1:31" x14ac:dyDescent="0.25">
      <c r="A145" s="500"/>
      <c r="B145" s="500"/>
      <c r="C145" s="327">
        <v>28558</v>
      </c>
      <c r="D145" s="327" t="str">
        <f t="shared" si="4"/>
        <v>6F8E</v>
      </c>
      <c r="E145" s="438"/>
      <c r="F145" s="438"/>
      <c r="G145" s="438"/>
      <c r="H145" s="438"/>
      <c r="I145" s="438"/>
      <c r="J145" s="438"/>
      <c r="K145" s="438"/>
      <c r="L145" s="438"/>
      <c r="M145" s="438"/>
      <c r="N145" s="438"/>
      <c r="O145" s="326"/>
      <c r="U145" s="500"/>
      <c r="V145" s="500"/>
      <c r="W145" s="327" t="str">
        <f t="shared" si="5"/>
        <v>6F8E</v>
      </c>
      <c r="X145" s="438"/>
      <c r="Y145" s="438"/>
      <c r="Z145" s="438"/>
      <c r="AA145" s="438"/>
      <c r="AB145" s="438"/>
      <c r="AC145" s="438"/>
      <c r="AD145" s="438"/>
      <c r="AE145" s="438"/>
    </row>
    <row r="146" spans="1:31" x14ac:dyDescent="0.25">
      <c r="A146" s="500"/>
      <c r="B146" s="500"/>
      <c r="C146" s="327">
        <v>28559</v>
      </c>
      <c r="D146" s="327" t="str">
        <f t="shared" si="4"/>
        <v>6F8F</v>
      </c>
      <c r="E146" s="438"/>
      <c r="F146" s="438"/>
      <c r="G146" s="438"/>
      <c r="H146" s="438"/>
      <c r="I146" s="438"/>
      <c r="J146" s="438"/>
      <c r="K146" s="438"/>
      <c r="L146" s="438"/>
      <c r="M146" s="438"/>
      <c r="N146" s="438"/>
      <c r="O146" s="326"/>
      <c r="U146" s="500"/>
      <c r="V146" s="500"/>
      <c r="W146" s="327" t="str">
        <f t="shared" si="5"/>
        <v>6F8F</v>
      </c>
      <c r="X146" s="438"/>
      <c r="Y146" s="438"/>
      <c r="Z146" s="438"/>
      <c r="AA146" s="438"/>
      <c r="AB146" s="438"/>
      <c r="AC146" s="438"/>
      <c r="AD146" s="438"/>
      <c r="AE146" s="438"/>
    </row>
    <row r="147" spans="1:31" x14ac:dyDescent="0.25">
      <c r="A147" s="500"/>
      <c r="B147" s="500"/>
      <c r="C147" s="327">
        <v>28560</v>
      </c>
      <c r="D147" s="327" t="str">
        <f t="shared" si="4"/>
        <v>6F90</v>
      </c>
      <c r="E147" s="438"/>
      <c r="F147" s="438"/>
      <c r="G147" s="438"/>
      <c r="H147" s="438"/>
      <c r="I147" s="438"/>
      <c r="J147" s="438"/>
      <c r="K147" s="438"/>
      <c r="L147" s="438"/>
      <c r="M147" s="438"/>
      <c r="N147" s="438"/>
      <c r="O147" s="326"/>
      <c r="U147" s="500"/>
      <c r="V147" s="500"/>
      <c r="W147" s="327" t="str">
        <f t="shared" si="5"/>
        <v>6F90</v>
      </c>
      <c r="X147" s="438"/>
      <c r="Y147" s="438"/>
      <c r="Z147" s="438"/>
      <c r="AA147" s="438"/>
      <c r="AB147" s="438"/>
      <c r="AC147" s="438"/>
      <c r="AD147" s="438"/>
      <c r="AE147" s="438"/>
    </row>
    <row r="148" spans="1:31" x14ac:dyDescent="0.25">
      <c r="A148" s="500"/>
      <c r="B148" s="500"/>
      <c r="C148" s="327">
        <v>28561</v>
      </c>
      <c r="D148" s="327" t="str">
        <f t="shared" si="4"/>
        <v>6F91</v>
      </c>
      <c r="E148" s="438"/>
      <c r="F148" s="438"/>
      <c r="G148" s="438"/>
      <c r="H148" s="438"/>
      <c r="I148" s="438"/>
      <c r="J148" s="438"/>
      <c r="K148" s="438"/>
      <c r="L148" s="438"/>
      <c r="M148" s="438"/>
      <c r="N148" s="438"/>
      <c r="O148" s="326"/>
      <c r="U148" s="500"/>
      <c r="V148" s="500"/>
      <c r="W148" s="327" t="str">
        <f t="shared" si="5"/>
        <v>6F91</v>
      </c>
      <c r="X148" s="438"/>
      <c r="Y148" s="438"/>
      <c r="Z148" s="438"/>
      <c r="AA148" s="438"/>
      <c r="AB148" s="438"/>
      <c r="AC148" s="438"/>
      <c r="AD148" s="438"/>
      <c r="AE148" s="438"/>
    </row>
    <row r="149" spans="1:31" x14ac:dyDescent="0.25">
      <c r="A149" s="500"/>
      <c r="B149" s="500"/>
      <c r="C149" s="327">
        <v>28562</v>
      </c>
      <c r="D149" s="327" t="str">
        <f t="shared" si="4"/>
        <v>6F92</v>
      </c>
      <c r="E149" s="438"/>
      <c r="F149" s="438"/>
      <c r="G149" s="438"/>
      <c r="H149" s="438"/>
      <c r="I149" s="438"/>
      <c r="J149" s="438"/>
      <c r="K149" s="438"/>
      <c r="L149" s="438"/>
      <c r="M149" s="438"/>
      <c r="N149" s="438"/>
      <c r="O149" s="326"/>
      <c r="U149" s="500"/>
      <c r="V149" s="500"/>
      <c r="W149" s="327" t="str">
        <f t="shared" si="5"/>
        <v>6F92</v>
      </c>
      <c r="X149" s="438"/>
      <c r="Y149" s="438"/>
      <c r="Z149" s="438"/>
      <c r="AA149" s="438"/>
      <c r="AB149" s="438"/>
      <c r="AC149" s="438"/>
      <c r="AD149" s="438"/>
      <c r="AE149" s="438"/>
    </row>
    <row r="150" spans="1:31" x14ac:dyDescent="0.25">
      <c r="A150" s="500"/>
      <c r="B150" s="500"/>
      <c r="C150" s="327">
        <v>28563</v>
      </c>
      <c r="D150" s="327" t="str">
        <f t="shared" si="4"/>
        <v>6F93</v>
      </c>
      <c r="E150" s="438"/>
      <c r="F150" s="438"/>
      <c r="G150" s="438"/>
      <c r="H150" s="438"/>
      <c r="I150" s="438"/>
      <c r="J150" s="438"/>
      <c r="K150" s="438"/>
      <c r="L150" s="438"/>
      <c r="M150" s="438"/>
      <c r="N150" s="438"/>
      <c r="O150" s="326"/>
      <c r="U150" s="500"/>
      <c r="V150" s="500"/>
      <c r="W150" s="327" t="str">
        <f t="shared" si="5"/>
        <v>6F93</v>
      </c>
      <c r="X150" s="438"/>
      <c r="Y150" s="438"/>
      <c r="Z150" s="438"/>
      <c r="AA150" s="438"/>
      <c r="AB150" s="438"/>
      <c r="AC150" s="438"/>
      <c r="AD150" s="438"/>
      <c r="AE150" s="438"/>
    </row>
    <row r="151" spans="1:31" x14ac:dyDescent="0.25">
      <c r="A151" s="500"/>
      <c r="B151" s="500"/>
      <c r="C151" s="327">
        <v>28564</v>
      </c>
      <c r="D151" s="327" t="str">
        <f t="shared" si="4"/>
        <v>6F94</v>
      </c>
      <c r="E151" s="438"/>
      <c r="F151" s="438"/>
      <c r="G151" s="438"/>
      <c r="H151" s="438"/>
      <c r="I151" s="438"/>
      <c r="J151" s="438"/>
      <c r="K151" s="438"/>
      <c r="L151" s="438"/>
      <c r="M151" s="438"/>
      <c r="N151" s="438"/>
      <c r="O151" s="326"/>
      <c r="U151" s="500"/>
      <c r="V151" s="500"/>
      <c r="W151" s="327" t="str">
        <f t="shared" si="5"/>
        <v>6F94</v>
      </c>
      <c r="X151" s="438"/>
      <c r="Y151" s="438"/>
      <c r="Z151" s="438"/>
      <c r="AA151" s="438"/>
      <c r="AB151" s="438"/>
      <c r="AC151" s="438"/>
      <c r="AD151" s="438"/>
      <c r="AE151" s="438"/>
    </row>
    <row r="152" spans="1:31" x14ac:dyDescent="0.25">
      <c r="A152" s="500"/>
      <c r="B152" s="500"/>
      <c r="C152" s="327">
        <v>28565</v>
      </c>
      <c r="D152" s="327" t="str">
        <f t="shared" si="4"/>
        <v>6F95</v>
      </c>
      <c r="E152" s="438"/>
      <c r="F152" s="438"/>
      <c r="G152" s="438"/>
      <c r="H152" s="438"/>
      <c r="I152" s="438"/>
      <c r="J152" s="438"/>
      <c r="K152" s="438"/>
      <c r="L152" s="438"/>
      <c r="M152" s="438"/>
      <c r="N152" s="438"/>
      <c r="O152" s="326"/>
      <c r="U152" s="500"/>
      <c r="V152" s="500"/>
      <c r="W152" s="327" t="str">
        <f t="shared" si="5"/>
        <v>6F95</v>
      </c>
      <c r="X152" s="438"/>
      <c r="Y152" s="438"/>
      <c r="Z152" s="438"/>
      <c r="AA152" s="438"/>
      <c r="AB152" s="438"/>
      <c r="AC152" s="438"/>
      <c r="AD152" s="438"/>
      <c r="AE152" s="438"/>
    </row>
    <row r="153" spans="1:31" x14ac:dyDescent="0.25">
      <c r="A153" s="500"/>
      <c r="B153" s="500"/>
      <c r="C153" s="327">
        <v>28566</v>
      </c>
      <c r="D153" s="327" t="str">
        <f t="shared" si="4"/>
        <v>6F96</v>
      </c>
      <c r="E153" s="438"/>
      <c r="F153" s="438"/>
      <c r="G153" s="438"/>
      <c r="H153" s="438"/>
      <c r="I153" s="438"/>
      <c r="J153" s="438"/>
      <c r="K153" s="438"/>
      <c r="L153" s="438"/>
      <c r="M153" s="438"/>
      <c r="N153" s="438"/>
      <c r="O153" s="326"/>
      <c r="U153" s="500"/>
      <c r="V153" s="500"/>
      <c r="W153" s="327" t="str">
        <f t="shared" si="5"/>
        <v>6F96</v>
      </c>
      <c r="X153" s="438"/>
      <c r="Y153" s="438"/>
      <c r="Z153" s="438"/>
      <c r="AA153" s="438"/>
      <c r="AB153" s="438"/>
      <c r="AC153" s="438"/>
      <c r="AD153" s="438"/>
      <c r="AE153" s="438"/>
    </row>
    <row r="154" spans="1:31" x14ac:dyDescent="0.25">
      <c r="A154" s="500"/>
      <c r="B154" s="500"/>
      <c r="C154" s="327">
        <v>28567</v>
      </c>
      <c r="D154" s="327" t="str">
        <f t="shared" si="4"/>
        <v>6F97</v>
      </c>
      <c r="E154" s="438"/>
      <c r="F154" s="438"/>
      <c r="G154" s="438"/>
      <c r="H154" s="438"/>
      <c r="I154" s="438"/>
      <c r="J154" s="438"/>
      <c r="K154" s="438"/>
      <c r="L154" s="438"/>
      <c r="M154" s="438"/>
      <c r="N154" s="438"/>
      <c r="O154" s="326"/>
      <c r="U154" s="500"/>
      <c r="V154" s="500"/>
      <c r="W154" s="327" t="str">
        <f t="shared" si="5"/>
        <v>6F97</v>
      </c>
      <c r="X154" s="438"/>
      <c r="Y154" s="438"/>
      <c r="Z154" s="438"/>
      <c r="AA154" s="438"/>
      <c r="AB154" s="438"/>
      <c r="AC154" s="438"/>
      <c r="AD154" s="438"/>
      <c r="AE154" s="438"/>
    </row>
    <row r="155" spans="1:31" x14ac:dyDescent="0.25">
      <c r="A155" s="500"/>
      <c r="B155" s="500"/>
      <c r="C155" s="327">
        <v>28568</v>
      </c>
      <c r="D155" s="327" t="str">
        <f t="shared" si="4"/>
        <v>6F98</v>
      </c>
      <c r="E155" s="438"/>
      <c r="F155" s="438"/>
      <c r="G155" s="438"/>
      <c r="H155" s="438"/>
      <c r="I155" s="438"/>
      <c r="J155" s="438"/>
      <c r="K155" s="438"/>
      <c r="L155" s="438"/>
      <c r="M155" s="438"/>
      <c r="N155" s="438"/>
      <c r="O155" s="326"/>
      <c r="U155" s="500"/>
      <c r="V155" s="500"/>
      <c r="W155" s="327" t="str">
        <f t="shared" si="5"/>
        <v>6F98</v>
      </c>
      <c r="X155" s="438"/>
      <c r="Y155" s="438"/>
      <c r="Z155" s="438"/>
      <c r="AA155" s="438"/>
      <c r="AB155" s="438"/>
      <c r="AC155" s="438"/>
      <c r="AD155" s="438"/>
      <c r="AE155" s="438"/>
    </row>
    <row r="156" spans="1:31" x14ac:dyDescent="0.25">
      <c r="A156" s="500"/>
      <c r="B156" s="500"/>
      <c r="C156" s="327">
        <v>28569</v>
      </c>
      <c r="D156" s="327" t="str">
        <f t="shared" si="4"/>
        <v>6F99</v>
      </c>
      <c r="E156" s="438"/>
      <c r="F156" s="438"/>
      <c r="G156" s="438"/>
      <c r="H156" s="438"/>
      <c r="I156" s="438"/>
      <c r="J156" s="438"/>
      <c r="K156" s="438"/>
      <c r="L156" s="438"/>
      <c r="M156" s="438"/>
      <c r="N156" s="438"/>
      <c r="O156" s="326"/>
      <c r="U156" s="500"/>
      <c r="V156" s="500"/>
      <c r="W156" s="327" t="str">
        <f t="shared" si="5"/>
        <v>6F99</v>
      </c>
      <c r="X156" s="438"/>
      <c r="Y156" s="438"/>
      <c r="Z156" s="438"/>
      <c r="AA156" s="438"/>
      <c r="AB156" s="438"/>
      <c r="AC156" s="438"/>
      <c r="AD156" s="438"/>
      <c r="AE156" s="438"/>
    </row>
    <row r="157" spans="1:31" x14ac:dyDescent="0.25">
      <c r="A157" s="500"/>
      <c r="B157" s="500"/>
      <c r="C157" s="327">
        <v>28570</v>
      </c>
      <c r="D157" s="327" t="str">
        <f t="shared" si="4"/>
        <v>6F9A</v>
      </c>
      <c r="E157" s="438"/>
      <c r="F157" s="438"/>
      <c r="G157" s="438"/>
      <c r="H157" s="438"/>
      <c r="I157" s="438"/>
      <c r="J157" s="438"/>
      <c r="K157" s="438"/>
      <c r="L157" s="438"/>
      <c r="M157" s="438"/>
      <c r="N157" s="438"/>
      <c r="O157" s="326"/>
      <c r="U157" s="500"/>
      <c r="V157" s="500"/>
      <c r="W157" s="327" t="str">
        <f t="shared" si="5"/>
        <v>6F9A</v>
      </c>
      <c r="X157" s="438"/>
      <c r="Y157" s="438"/>
      <c r="Z157" s="438"/>
      <c r="AA157" s="438"/>
      <c r="AB157" s="438"/>
      <c r="AC157" s="438"/>
      <c r="AD157" s="438"/>
      <c r="AE157" s="438"/>
    </row>
    <row r="158" spans="1:31" x14ac:dyDescent="0.25">
      <c r="A158" s="500"/>
      <c r="B158" s="500"/>
      <c r="C158" s="327">
        <v>28571</v>
      </c>
      <c r="D158" s="327" t="str">
        <f t="shared" si="4"/>
        <v>6F9B</v>
      </c>
      <c r="E158" s="438"/>
      <c r="F158" s="438"/>
      <c r="G158" s="438"/>
      <c r="H158" s="438"/>
      <c r="I158" s="438"/>
      <c r="J158" s="438"/>
      <c r="K158" s="438"/>
      <c r="L158" s="438"/>
      <c r="M158" s="438"/>
      <c r="N158" s="438"/>
      <c r="O158" s="326"/>
      <c r="U158" s="500"/>
      <c r="V158" s="500"/>
      <c r="W158" s="327" t="str">
        <f t="shared" si="5"/>
        <v>6F9B</v>
      </c>
      <c r="X158" s="438"/>
      <c r="Y158" s="438"/>
      <c r="Z158" s="438"/>
      <c r="AA158" s="438"/>
      <c r="AB158" s="438"/>
      <c r="AC158" s="438"/>
      <c r="AD158" s="438"/>
      <c r="AE158" s="438"/>
    </row>
    <row r="159" spans="1:31" x14ac:dyDescent="0.25">
      <c r="A159" s="500"/>
      <c r="B159" s="500"/>
      <c r="C159" s="327">
        <v>28572</v>
      </c>
      <c r="D159" s="327" t="str">
        <f t="shared" si="4"/>
        <v>6F9C</v>
      </c>
      <c r="E159" s="438"/>
      <c r="F159" s="438"/>
      <c r="G159" s="438"/>
      <c r="H159" s="438"/>
      <c r="I159" s="438"/>
      <c r="J159" s="438"/>
      <c r="K159" s="438"/>
      <c r="L159" s="438"/>
      <c r="M159" s="438"/>
      <c r="N159" s="438"/>
      <c r="O159" s="326"/>
      <c r="U159" s="500"/>
      <c r="V159" s="500"/>
      <c r="W159" s="327" t="str">
        <f t="shared" si="5"/>
        <v>6F9C</v>
      </c>
      <c r="X159" s="438"/>
      <c r="Y159" s="438"/>
      <c r="Z159" s="438"/>
      <c r="AA159" s="438"/>
      <c r="AB159" s="438"/>
      <c r="AC159" s="438"/>
      <c r="AD159" s="438"/>
      <c r="AE159" s="438"/>
    </row>
    <row r="160" spans="1:31" x14ac:dyDescent="0.25">
      <c r="A160" s="500"/>
      <c r="B160" s="500"/>
      <c r="C160" s="327">
        <v>28573</v>
      </c>
      <c r="D160" s="327" t="str">
        <f t="shared" si="4"/>
        <v>6F9D</v>
      </c>
      <c r="E160" s="438"/>
      <c r="F160" s="438"/>
      <c r="G160" s="438"/>
      <c r="H160" s="438"/>
      <c r="I160" s="438"/>
      <c r="J160" s="438"/>
      <c r="K160" s="438"/>
      <c r="L160" s="438"/>
      <c r="M160" s="438"/>
      <c r="N160" s="438"/>
      <c r="O160" s="326"/>
      <c r="U160" s="500"/>
      <c r="V160" s="500"/>
      <c r="W160" s="327" t="str">
        <f t="shared" si="5"/>
        <v>6F9D</v>
      </c>
      <c r="X160" s="438"/>
      <c r="Y160" s="438"/>
      <c r="Z160" s="438"/>
      <c r="AA160" s="438"/>
      <c r="AB160" s="438"/>
      <c r="AC160" s="438"/>
      <c r="AD160" s="438"/>
      <c r="AE160" s="438"/>
    </row>
    <row r="161" spans="1:34" x14ac:dyDescent="0.25">
      <c r="A161" s="500"/>
      <c r="B161" s="500"/>
      <c r="C161" s="327">
        <v>28574</v>
      </c>
      <c r="D161" s="327" t="str">
        <f t="shared" si="4"/>
        <v>6F9E</v>
      </c>
      <c r="E161" s="438"/>
      <c r="F161" s="438"/>
      <c r="G161" s="438"/>
      <c r="H161" s="438"/>
      <c r="I161" s="438"/>
      <c r="J161" s="438"/>
      <c r="K161" s="438"/>
      <c r="L161" s="438"/>
      <c r="M161" s="438"/>
      <c r="N161" s="438"/>
      <c r="O161" s="326"/>
      <c r="U161" s="500"/>
      <c r="V161" s="500"/>
      <c r="W161" s="327" t="str">
        <f t="shared" si="5"/>
        <v>6F9E</v>
      </c>
      <c r="X161" s="438"/>
      <c r="Y161" s="438"/>
      <c r="Z161" s="438"/>
      <c r="AA161" s="438"/>
      <c r="AB161" s="438"/>
      <c r="AC161" s="438"/>
      <c r="AD161" s="438"/>
      <c r="AE161" s="438"/>
    </row>
    <row r="162" spans="1:34" x14ac:dyDescent="0.25">
      <c r="A162" s="500"/>
      <c r="B162" s="500"/>
      <c r="C162" s="327">
        <v>28575</v>
      </c>
      <c r="D162" s="327" t="str">
        <f t="shared" si="4"/>
        <v>6F9F</v>
      </c>
      <c r="E162" s="438"/>
      <c r="F162" s="438"/>
      <c r="G162" s="438"/>
      <c r="H162" s="438"/>
      <c r="I162" s="438"/>
      <c r="J162" s="438"/>
      <c r="K162" s="438"/>
      <c r="L162" s="438"/>
      <c r="M162" s="438"/>
      <c r="N162" s="438"/>
      <c r="O162" s="326"/>
      <c r="U162" s="500"/>
      <c r="V162" s="500"/>
      <c r="W162" s="327" t="str">
        <f t="shared" si="5"/>
        <v>6F9F</v>
      </c>
      <c r="X162" s="438"/>
      <c r="Y162" s="438"/>
      <c r="Z162" s="438"/>
      <c r="AA162" s="438"/>
      <c r="AB162" s="438"/>
      <c r="AC162" s="438"/>
      <c r="AD162" s="438"/>
      <c r="AE162" s="438"/>
    </row>
    <row r="163" spans="1:34" x14ac:dyDescent="0.25">
      <c r="A163" s="500"/>
      <c r="B163" s="500"/>
      <c r="C163" s="327">
        <v>28576</v>
      </c>
      <c r="D163" s="327" t="str">
        <f t="shared" si="4"/>
        <v>6FA0</v>
      </c>
      <c r="E163" s="438"/>
      <c r="F163" s="438"/>
      <c r="G163" s="438"/>
      <c r="H163" s="438"/>
      <c r="I163" s="438"/>
      <c r="J163" s="438"/>
      <c r="K163" s="438"/>
      <c r="L163" s="438"/>
      <c r="M163" s="438"/>
      <c r="N163" s="438"/>
      <c r="O163" s="326"/>
      <c r="U163" s="500"/>
      <c r="V163" s="500"/>
      <c r="W163" s="327" t="str">
        <f t="shared" si="5"/>
        <v>6FA0</v>
      </c>
      <c r="X163" s="438"/>
      <c r="Y163" s="438"/>
      <c r="Z163" s="438"/>
      <c r="AA163" s="438"/>
      <c r="AB163" s="438"/>
      <c r="AC163" s="438"/>
      <c r="AD163" s="438"/>
      <c r="AE163" s="438"/>
    </row>
    <row r="164" spans="1:34" x14ac:dyDescent="0.25">
      <c r="A164" s="500"/>
      <c r="B164" s="500"/>
      <c r="C164" s="327">
        <v>28577</v>
      </c>
      <c r="D164" s="327" t="str">
        <f t="shared" si="4"/>
        <v>6FA1</v>
      </c>
      <c r="E164" s="438"/>
      <c r="F164" s="438"/>
      <c r="G164" s="438"/>
      <c r="H164" s="438"/>
      <c r="I164" s="438"/>
      <c r="J164" s="438"/>
      <c r="K164" s="438"/>
      <c r="L164" s="438"/>
      <c r="M164" s="438"/>
      <c r="N164" s="438"/>
      <c r="O164" s="326"/>
      <c r="U164" s="500"/>
      <c r="V164" s="500"/>
      <c r="W164" s="327" t="str">
        <f t="shared" si="5"/>
        <v>6FA1</v>
      </c>
      <c r="X164" s="438"/>
      <c r="Y164" s="438"/>
      <c r="Z164" s="438"/>
      <c r="AA164" s="438"/>
      <c r="AB164" s="438"/>
      <c r="AC164" s="438"/>
      <c r="AD164" s="438"/>
      <c r="AE164" s="438"/>
    </row>
    <row r="165" spans="1:34" x14ac:dyDescent="0.25">
      <c r="A165" s="500"/>
      <c r="B165" s="500"/>
      <c r="C165" s="327">
        <v>28578</v>
      </c>
      <c r="D165" s="327" t="str">
        <f t="shared" si="4"/>
        <v>6FA2</v>
      </c>
      <c r="E165" s="438"/>
      <c r="F165" s="438"/>
      <c r="G165" s="438"/>
      <c r="H165" s="438"/>
      <c r="I165" s="438"/>
      <c r="J165" s="438"/>
      <c r="K165" s="438"/>
      <c r="L165" s="438"/>
      <c r="M165" s="438"/>
      <c r="N165" s="438"/>
      <c r="O165" s="326"/>
      <c r="U165" s="500"/>
      <c r="V165" s="500"/>
      <c r="W165" s="327" t="str">
        <f t="shared" si="5"/>
        <v>6FA2</v>
      </c>
      <c r="X165" s="438"/>
      <c r="Y165" s="438"/>
      <c r="Z165" s="438"/>
      <c r="AA165" s="438"/>
      <c r="AB165" s="438"/>
      <c r="AC165" s="438"/>
      <c r="AD165" s="438"/>
      <c r="AE165" s="438"/>
    </row>
    <row r="166" spans="1:34" x14ac:dyDescent="0.25">
      <c r="A166" s="500"/>
      <c r="B166" s="500"/>
      <c r="C166" s="327">
        <v>28579</v>
      </c>
      <c r="D166" s="327" t="str">
        <f t="shared" si="4"/>
        <v>6FA3</v>
      </c>
      <c r="E166" s="438"/>
      <c r="F166" s="438"/>
      <c r="G166" s="438"/>
      <c r="H166" s="438"/>
      <c r="I166" s="438"/>
      <c r="J166" s="438"/>
      <c r="K166" s="438"/>
      <c r="L166" s="438"/>
      <c r="M166" s="438"/>
      <c r="N166" s="438"/>
      <c r="O166" s="326"/>
      <c r="U166" s="500"/>
      <c r="V166" s="500"/>
      <c r="W166" s="327" t="str">
        <f t="shared" si="5"/>
        <v>6FA3</v>
      </c>
      <c r="X166" s="438"/>
      <c r="Y166" s="438"/>
      <c r="Z166" s="438"/>
      <c r="AA166" s="438"/>
      <c r="AB166" s="438"/>
      <c r="AC166" s="438"/>
      <c r="AD166" s="438"/>
      <c r="AE166" s="438"/>
    </row>
    <row r="167" spans="1:34" x14ac:dyDescent="0.25">
      <c r="A167" s="500"/>
      <c r="B167" s="500"/>
      <c r="C167" s="327">
        <v>28580</v>
      </c>
      <c r="D167" s="327" t="str">
        <f t="shared" si="4"/>
        <v>6FA4</v>
      </c>
      <c r="E167" s="438"/>
      <c r="F167" s="438"/>
      <c r="G167" s="438"/>
      <c r="H167" s="438"/>
      <c r="I167" s="438"/>
      <c r="J167" s="438"/>
      <c r="K167" s="438"/>
      <c r="L167" s="438"/>
      <c r="M167" s="438"/>
      <c r="N167" s="438"/>
      <c r="O167" s="326"/>
      <c r="U167" s="500"/>
      <c r="V167" s="500"/>
      <c r="W167" s="327" t="str">
        <f t="shared" si="5"/>
        <v>6FA4</v>
      </c>
      <c r="X167" s="438"/>
      <c r="Y167" s="438"/>
      <c r="Z167" s="438"/>
      <c r="AA167" s="438"/>
      <c r="AB167" s="438"/>
      <c r="AC167" s="438"/>
      <c r="AD167" s="438"/>
      <c r="AE167" s="438"/>
    </row>
    <row r="168" spans="1:34" x14ac:dyDescent="0.25">
      <c r="A168" s="500"/>
      <c r="B168" s="500"/>
      <c r="C168" s="327">
        <v>28581</v>
      </c>
      <c r="D168" s="327" t="str">
        <f t="shared" si="4"/>
        <v>6FA5</v>
      </c>
      <c r="E168" s="438"/>
      <c r="F168" s="438"/>
      <c r="G168" s="438"/>
      <c r="H168" s="438"/>
      <c r="I168" s="438"/>
      <c r="J168" s="438"/>
      <c r="K168" s="438"/>
      <c r="L168" s="438"/>
      <c r="M168" s="438"/>
      <c r="N168" s="438"/>
      <c r="O168" s="326"/>
      <c r="U168" s="500"/>
      <c r="V168" s="500"/>
      <c r="W168" s="327" t="str">
        <f t="shared" si="5"/>
        <v>6FA5</v>
      </c>
      <c r="X168" s="438"/>
      <c r="Y168" s="438"/>
      <c r="Z168" s="438"/>
      <c r="AA168" s="438"/>
      <c r="AB168" s="438"/>
      <c r="AC168" s="438"/>
      <c r="AD168" s="438"/>
      <c r="AE168" s="438"/>
    </row>
    <row r="169" spans="1:34" x14ac:dyDescent="0.25">
      <c r="A169" s="500"/>
      <c r="B169" s="500"/>
      <c r="C169" s="327">
        <v>28582</v>
      </c>
      <c r="D169" s="327" t="str">
        <f t="shared" si="4"/>
        <v>6FA6</v>
      </c>
      <c r="E169" s="438"/>
      <c r="F169" s="438"/>
      <c r="G169" s="438"/>
      <c r="H169" s="438"/>
      <c r="I169" s="438"/>
      <c r="J169" s="438"/>
      <c r="K169" s="438"/>
      <c r="L169" s="438"/>
      <c r="M169" s="438"/>
      <c r="N169" s="438"/>
      <c r="O169" s="326"/>
      <c r="U169" s="500"/>
      <c r="V169" s="500"/>
      <c r="W169" s="327" t="str">
        <f t="shared" si="5"/>
        <v>6FA6</v>
      </c>
      <c r="X169" s="438"/>
      <c r="Y169" s="438"/>
      <c r="Z169" s="438"/>
      <c r="AA169" s="438"/>
      <c r="AB169" s="438"/>
      <c r="AC169" s="438"/>
      <c r="AD169" s="438"/>
      <c r="AE169" s="438"/>
    </row>
    <row r="170" spans="1:34" x14ac:dyDescent="0.25">
      <c r="A170" s="500"/>
      <c r="B170" s="500"/>
      <c r="C170" s="327">
        <v>28583</v>
      </c>
      <c r="D170" s="327" t="str">
        <f t="shared" si="4"/>
        <v>6FA7</v>
      </c>
      <c r="E170" s="438"/>
      <c r="F170" s="438"/>
      <c r="G170" s="438"/>
      <c r="H170" s="438"/>
      <c r="I170" s="438"/>
      <c r="J170" s="438"/>
      <c r="K170" s="438"/>
      <c r="L170" s="438"/>
      <c r="M170" s="438"/>
      <c r="N170" s="438"/>
      <c r="O170" s="326"/>
      <c r="U170" s="500"/>
      <c r="V170" s="500"/>
      <c r="W170" s="327" t="str">
        <f t="shared" si="5"/>
        <v>6FA7</v>
      </c>
      <c r="X170" s="438"/>
      <c r="Y170" s="438"/>
      <c r="Z170" s="438"/>
      <c r="AA170" s="438"/>
      <c r="AB170" s="438"/>
      <c r="AC170" s="438"/>
      <c r="AD170" s="438"/>
      <c r="AE170" s="438"/>
    </row>
    <row r="171" spans="1:34" x14ac:dyDescent="0.25">
      <c r="A171" s="500"/>
      <c r="B171" s="500"/>
      <c r="C171" s="327">
        <v>28584</v>
      </c>
      <c r="D171" s="327" t="str">
        <f t="shared" si="4"/>
        <v>6FA8</v>
      </c>
      <c r="E171" s="438"/>
      <c r="F171" s="438"/>
      <c r="G171" s="438"/>
      <c r="H171" s="438"/>
      <c r="I171" s="438"/>
      <c r="J171" s="438"/>
      <c r="K171" s="438"/>
      <c r="L171" s="438"/>
      <c r="M171" s="438"/>
      <c r="N171" s="438"/>
      <c r="O171" s="326"/>
      <c r="U171" s="500"/>
      <c r="V171" s="500"/>
      <c r="W171" s="327" t="str">
        <f t="shared" si="5"/>
        <v>6FA8</v>
      </c>
      <c r="X171" s="438"/>
      <c r="Y171" s="438"/>
      <c r="Z171" s="438"/>
      <c r="AA171" s="438"/>
      <c r="AB171" s="438"/>
      <c r="AC171" s="438"/>
      <c r="AD171" s="438"/>
      <c r="AE171" s="438"/>
    </row>
    <row r="172" spans="1:34" x14ac:dyDescent="0.25">
      <c r="A172" s="500"/>
      <c r="B172" s="500"/>
      <c r="C172" s="327">
        <v>28585</v>
      </c>
      <c r="D172" s="327" t="str">
        <f t="shared" si="4"/>
        <v>6FA9</v>
      </c>
      <c r="E172" s="438"/>
      <c r="F172" s="438"/>
      <c r="G172" s="438"/>
      <c r="H172" s="438"/>
      <c r="I172" s="438"/>
      <c r="J172" s="438"/>
      <c r="K172" s="438"/>
      <c r="L172" s="438"/>
      <c r="M172" s="438"/>
      <c r="N172" s="438"/>
      <c r="O172" s="326"/>
      <c r="U172" s="500"/>
      <c r="V172" s="500"/>
      <c r="W172" s="327" t="str">
        <f t="shared" si="5"/>
        <v>6FA9</v>
      </c>
      <c r="X172" s="438"/>
      <c r="Y172" s="438"/>
      <c r="Z172" s="438"/>
      <c r="AA172" s="438"/>
      <c r="AB172" s="438"/>
      <c r="AC172" s="438"/>
      <c r="AD172" s="438"/>
      <c r="AE172" s="438"/>
    </row>
    <row r="173" spans="1:34" x14ac:dyDescent="0.25">
      <c r="A173" s="500"/>
      <c r="B173" s="500"/>
      <c r="C173" s="327">
        <v>28586</v>
      </c>
      <c r="D173" s="327" t="str">
        <f t="shared" si="4"/>
        <v>6FAA</v>
      </c>
      <c r="E173" s="438"/>
      <c r="F173" s="438"/>
      <c r="G173" s="438"/>
      <c r="H173" s="438"/>
      <c r="I173" s="438"/>
      <c r="J173" s="438"/>
      <c r="K173" s="438"/>
      <c r="L173" s="438"/>
      <c r="M173" s="438"/>
      <c r="N173" s="438"/>
      <c r="O173" s="326"/>
      <c r="U173" s="500"/>
      <c r="V173" s="500"/>
      <c r="W173" s="327" t="str">
        <f t="shared" si="5"/>
        <v>6FAA</v>
      </c>
      <c r="X173" s="438"/>
      <c r="Y173" s="438"/>
      <c r="Z173" s="438"/>
      <c r="AA173" s="438"/>
      <c r="AB173" s="438"/>
      <c r="AC173" s="438"/>
      <c r="AD173" s="438"/>
      <c r="AE173" s="438"/>
    </row>
    <row r="174" spans="1:34" x14ac:dyDescent="0.25">
      <c r="A174" s="500"/>
      <c r="B174" s="500"/>
      <c r="C174" s="327">
        <v>28587</v>
      </c>
      <c r="D174" s="327" t="str">
        <f t="shared" si="4"/>
        <v>6FAB</v>
      </c>
      <c r="E174" s="438"/>
      <c r="F174" s="438"/>
      <c r="G174" s="438"/>
      <c r="H174" s="438"/>
      <c r="I174" s="438"/>
      <c r="J174" s="438"/>
      <c r="K174" s="438"/>
      <c r="L174" s="438"/>
      <c r="M174" s="438"/>
      <c r="N174" s="438"/>
      <c r="O174" s="326"/>
      <c r="U174" s="500"/>
      <c r="V174" s="500"/>
      <c r="W174" s="327" t="str">
        <f t="shared" si="5"/>
        <v>6FAB</v>
      </c>
      <c r="X174" s="438"/>
      <c r="Y174" s="438"/>
      <c r="Z174" s="438"/>
      <c r="AA174" s="438"/>
      <c r="AB174" s="438"/>
      <c r="AC174" s="438"/>
      <c r="AD174" s="438"/>
      <c r="AE174" s="438"/>
    </row>
    <row r="175" spans="1:34" x14ac:dyDescent="0.25">
      <c r="A175" s="500"/>
      <c r="B175" s="500"/>
      <c r="C175" s="327">
        <v>28588</v>
      </c>
      <c r="D175" s="327" t="str">
        <f t="shared" si="4"/>
        <v>6FAC</v>
      </c>
      <c r="E175" s="438"/>
      <c r="F175" s="438"/>
      <c r="G175" s="438"/>
      <c r="H175" s="438"/>
      <c r="I175" s="438"/>
      <c r="J175" s="438"/>
      <c r="K175" s="438"/>
      <c r="L175" s="438"/>
      <c r="M175" s="438"/>
      <c r="N175" s="438"/>
      <c r="O175" s="326"/>
      <c r="U175" s="500"/>
      <c r="V175" s="500"/>
      <c r="W175" s="327" t="str">
        <f t="shared" si="5"/>
        <v>6FAC</v>
      </c>
      <c r="X175" s="438"/>
      <c r="Y175" s="438"/>
      <c r="Z175" s="438"/>
      <c r="AA175" s="438"/>
      <c r="AB175" s="438"/>
      <c r="AC175" s="438"/>
      <c r="AD175" s="438"/>
      <c r="AE175" s="438"/>
    </row>
    <row r="176" spans="1:34" x14ac:dyDescent="0.25">
      <c r="A176" s="578" t="s">
        <v>608</v>
      </c>
      <c r="B176" s="578"/>
      <c r="C176" s="327">
        <v>28589</v>
      </c>
      <c r="D176" s="327" t="str">
        <f t="shared" si="4"/>
        <v>6FAD</v>
      </c>
      <c r="E176" s="488" t="s">
        <v>175</v>
      </c>
      <c r="F176" s="488"/>
      <c r="G176" s="438" t="s">
        <v>274</v>
      </c>
      <c r="H176" s="438"/>
      <c r="I176" s="438" t="s">
        <v>274</v>
      </c>
      <c r="J176" s="438"/>
      <c r="K176" s="438" t="s">
        <v>274</v>
      </c>
      <c r="L176" s="438"/>
      <c r="M176" s="583" t="s">
        <v>2239</v>
      </c>
      <c r="N176" s="438"/>
      <c r="O176" s="326" t="s">
        <v>336</v>
      </c>
      <c r="P176" s="327" t="s">
        <v>54</v>
      </c>
      <c r="Q176" t="s">
        <v>3791</v>
      </c>
      <c r="U176" s="578" t="s">
        <v>608</v>
      </c>
      <c r="V176" s="578"/>
      <c r="W176" s="327" t="str">
        <f t="shared" si="5"/>
        <v>6FAD</v>
      </c>
      <c r="X176" s="438" t="s">
        <v>175</v>
      </c>
      <c r="Y176" s="438"/>
      <c r="Z176" s="438" t="s">
        <v>274</v>
      </c>
      <c r="AA176" s="438"/>
      <c r="AB176" s="438" t="s">
        <v>274</v>
      </c>
      <c r="AC176" s="438"/>
      <c r="AD176" s="438" t="s">
        <v>274</v>
      </c>
      <c r="AE176" s="438"/>
      <c r="AF176" t="s">
        <v>54</v>
      </c>
      <c r="AG176" s="327" t="s">
        <v>336</v>
      </c>
      <c r="AH176" t="s">
        <v>3927</v>
      </c>
    </row>
    <row r="177" spans="1:34" x14ac:dyDescent="0.25">
      <c r="A177" s="500"/>
      <c r="B177" s="500"/>
      <c r="C177" s="327">
        <v>28590</v>
      </c>
      <c r="D177" s="327" t="str">
        <f t="shared" si="4"/>
        <v>6FAE</v>
      </c>
      <c r="E177" s="438"/>
      <c r="F177" s="438"/>
      <c r="G177" s="438"/>
      <c r="H177" s="438"/>
      <c r="I177" s="438"/>
      <c r="J177" s="438"/>
      <c r="K177" s="438"/>
      <c r="L177" s="438"/>
      <c r="M177" s="438"/>
      <c r="N177" s="438"/>
      <c r="O177" s="326"/>
      <c r="U177" s="578" t="s">
        <v>3928</v>
      </c>
      <c r="V177" s="578"/>
      <c r="W177" s="327" t="str">
        <f t="shared" si="5"/>
        <v>6FAE</v>
      </c>
      <c r="X177" s="438" t="s">
        <v>175</v>
      </c>
      <c r="Y177" s="438"/>
      <c r="Z177" s="438" t="s">
        <v>274</v>
      </c>
      <c r="AA177" s="438"/>
      <c r="AB177" s="438" t="s">
        <v>274</v>
      </c>
      <c r="AC177" s="438"/>
      <c r="AD177" s="438" t="s">
        <v>274</v>
      </c>
      <c r="AE177" s="438"/>
      <c r="AF177" t="s">
        <v>54</v>
      </c>
      <c r="AG177" s="327" t="s">
        <v>336</v>
      </c>
      <c r="AH177" t="s">
        <v>3913</v>
      </c>
    </row>
    <row r="178" spans="1:34" x14ac:dyDescent="0.25">
      <c r="A178" s="500"/>
      <c r="B178" s="500"/>
      <c r="C178" s="327">
        <v>28591</v>
      </c>
      <c r="D178" s="327" t="str">
        <f t="shared" si="4"/>
        <v>6FAF</v>
      </c>
      <c r="E178" s="438"/>
      <c r="F178" s="438"/>
      <c r="G178" s="438"/>
      <c r="H178" s="438"/>
      <c r="I178" s="438"/>
      <c r="J178" s="438"/>
      <c r="K178" s="438"/>
      <c r="L178" s="438"/>
      <c r="M178" s="438"/>
      <c r="N178" s="438"/>
      <c r="O178" s="326"/>
      <c r="U178" s="500"/>
      <c r="V178" s="500"/>
      <c r="W178" s="327" t="str">
        <f t="shared" si="5"/>
        <v>6FAF</v>
      </c>
      <c r="X178" s="438"/>
      <c r="Y178" s="438"/>
      <c r="Z178" s="438"/>
      <c r="AA178" s="438"/>
      <c r="AB178" s="438"/>
      <c r="AC178" s="438"/>
      <c r="AD178" s="438"/>
      <c r="AE178" s="438"/>
    </row>
    <row r="179" spans="1:34" x14ac:dyDescent="0.25">
      <c r="A179" s="500"/>
      <c r="B179" s="500"/>
      <c r="C179" s="327">
        <v>28592</v>
      </c>
      <c r="D179" s="327" t="str">
        <f t="shared" si="4"/>
        <v>6FB0</v>
      </c>
      <c r="E179" s="438"/>
      <c r="F179" s="438"/>
      <c r="G179" s="438"/>
      <c r="H179" s="438"/>
      <c r="I179" s="438"/>
      <c r="J179" s="438"/>
      <c r="K179" s="438"/>
      <c r="L179" s="438"/>
      <c r="M179" s="438"/>
      <c r="N179" s="438"/>
      <c r="O179" s="326"/>
      <c r="U179" s="500"/>
      <c r="V179" s="500"/>
      <c r="W179" s="327" t="str">
        <f t="shared" si="5"/>
        <v>6FB0</v>
      </c>
      <c r="X179" s="438"/>
      <c r="Y179" s="438"/>
      <c r="Z179" s="438"/>
      <c r="AA179" s="438"/>
      <c r="AB179" s="438"/>
      <c r="AC179" s="438"/>
      <c r="AD179" s="438"/>
      <c r="AE179" s="438"/>
    </row>
    <row r="180" spans="1:34" x14ac:dyDescent="0.25">
      <c r="A180" s="577" t="s">
        <v>3869</v>
      </c>
      <c r="B180" s="577"/>
      <c r="C180" s="327">
        <v>28593</v>
      </c>
      <c r="D180" s="327" t="str">
        <f t="shared" si="4"/>
        <v>6FB1</v>
      </c>
      <c r="E180" s="438" t="s">
        <v>3767</v>
      </c>
      <c r="F180" s="438"/>
      <c r="G180" s="438" t="s">
        <v>274</v>
      </c>
      <c r="H180" s="438"/>
      <c r="I180" s="438" t="s">
        <v>274</v>
      </c>
      <c r="J180" s="438"/>
      <c r="K180" s="438" t="s">
        <v>274</v>
      </c>
      <c r="L180" s="438"/>
      <c r="M180" s="438" t="s">
        <v>59</v>
      </c>
      <c r="N180" s="438"/>
      <c r="O180" s="326" t="s">
        <v>338</v>
      </c>
      <c r="P180" s="327" t="s">
        <v>54</v>
      </c>
      <c r="Q180" t="s">
        <v>3870</v>
      </c>
      <c r="U180" s="575" t="s">
        <v>3869</v>
      </c>
      <c r="V180" s="575"/>
      <c r="W180" s="327" t="str">
        <f t="shared" si="5"/>
        <v>6FB1</v>
      </c>
      <c r="X180" s="438" t="s">
        <v>198</v>
      </c>
      <c r="Y180" s="438"/>
      <c r="Z180" s="438" t="s">
        <v>274</v>
      </c>
      <c r="AA180" s="438"/>
      <c r="AB180" s="438" t="s">
        <v>274</v>
      </c>
      <c r="AC180" s="438"/>
      <c r="AD180" s="438" t="s">
        <v>274</v>
      </c>
      <c r="AE180" s="438"/>
      <c r="AF180" t="s">
        <v>54</v>
      </c>
      <c r="AG180" s="327" t="s">
        <v>338</v>
      </c>
      <c r="AH180" t="s">
        <v>3929</v>
      </c>
    </row>
    <row r="181" spans="1:34" x14ac:dyDescent="0.25">
      <c r="A181" s="577" t="s">
        <v>3871</v>
      </c>
      <c r="B181" s="577"/>
      <c r="C181" s="327">
        <v>28594</v>
      </c>
      <c r="D181" s="327" t="str">
        <f t="shared" si="4"/>
        <v>6FB2</v>
      </c>
      <c r="E181" s="438" t="s">
        <v>3767</v>
      </c>
      <c r="F181" s="438"/>
      <c r="G181" s="438" t="s">
        <v>3779</v>
      </c>
      <c r="H181" s="438"/>
      <c r="I181" s="438" t="s">
        <v>274</v>
      </c>
      <c r="J181" s="438"/>
      <c r="K181" s="438" t="s">
        <v>274</v>
      </c>
      <c r="L181" s="438"/>
      <c r="M181" s="438" t="s">
        <v>59</v>
      </c>
      <c r="N181" s="438"/>
      <c r="O181" s="326" t="s">
        <v>338</v>
      </c>
      <c r="P181" s="327" t="s">
        <v>54</v>
      </c>
      <c r="Q181" t="s">
        <v>3872</v>
      </c>
      <c r="U181" s="575" t="s">
        <v>3871</v>
      </c>
      <c r="V181" s="575"/>
      <c r="W181" s="327" t="str">
        <f t="shared" si="5"/>
        <v>6FB2</v>
      </c>
      <c r="X181" s="438" t="s">
        <v>198</v>
      </c>
      <c r="Y181" s="438"/>
      <c r="Z181" s="438" t="s">
        <v>274</v>
      </c>
      <c r="AA181" s="438"/>
      <c r="AB181" s="438" t="s">
        <v>274</v>
      </c>
      <c r="AC181" s="438"/>
      <c r="AD181" s="438" t="s">
        <v>274</v>
      </c>
      <c r="AE181" s="438"/>
      <c r="AF181" t="s">
        <v>54</v>
      </c>
      <c r="AG181" s="327" t="s">
        <v>338</v>
      </c>
      <c r="AH181" t="s">
        <v>3872</v>
      </c>
    </row>
    <row r="182" spans="1:34" x14ac:dyDescent="0.25">
      <c r="A182" s="577" t="s">
        <v>3873</v>
      </c>
      <c r="B182" s="577"/>
      <c r="C182" s="327">
        <v>28595</v>
      </c>
      <c r="D182" s="327" t="str">
        <f t="shared" si="4"/>
        <v>6FB3</v>
      </c>
      <c r="E182" s="438" t="s">
        <v>3767</v>
      </c>
      <c r="F182" s="438"/>
      <c r="G182" s="438" t="s">
        <v>274</v>
      </c>
      <c r="H182" s="438"/>
      <c r="I182" s="438" t="s">
        <v>274</v>
      </c>
      <c r="J182" s="438"/>
      <c r="K182" s="438" t="s">
        <v>274</v>
      </c>
      <c r="L182" s="438"/>
      <c r="M182" s="438" t="s">
        <v>59</v>
      </c>
      <c r="N182" s="438"/>
      <c r="O182" s="326" t="s">
        <v>338</v>
      </c>
      <c r="P182" s="327" t="s">
        <v>54</v>
      </c>
      <c r="Q182" t="s">
        <v>3870</v>
      </c>
      <c r="U182" s="575" t="s">
        <v>3873</v>
      </c>
      <c r="V182" s="575"/>
      <c r="W182" s="327" t="str">
        <f t="shared" si="5"/>
        <v>6FB3</v>
      </c>
      <c r="X182" s="438" t="s">
        <v>198</v>
      </c>
      <c r="Y182" s="438"/>
      <c r="Z182" s="438" t="s">
        <v>274</v>
      </c>
      <c r="AA182" s="438"/>
      <c r="AB182" s="438" t="s">
        <v>274</v>
      </c>
      <c r="AC182" s="438"/>
      <c r="AD182" s="438" t="s">
        <v>274</v>
      </c>
      <c r="AE182" s="438"/>
      <c r="AF182" t="s">
        <v>54</v>
      </c>
      <c r="AG182" s="327" t="s">
        <v>338</v>
      </c>
      <c r="AH182" t="s">
        <v>3929</v>
      </c>
    </row>
    <row r="183" spans="1:34" x14ac:dyDescent="0.25">
      <c r="A183" s="577" t="s">
        <v>3874</v>
      </c>
      <c r="B183" s="577"/>
      <c r="C183" s="327">
        <v>28596</v>
      </c>
      <c r="D183" s="327" t="str">
        <f t="shared" si="4"/>
        <v>6FB4</v>
      </c>
      <c r="E183" s="438" t="s">
        <v>3767</v>
      </c>
      <c r="F183" s="438"/>
      <c r="G183" s="438" t="s">
        <v>3798</v>
      </c>
      <c r="H183" s="438"/>
      <c r="I183" s="438" t="s">
        <v>274</v>
      </c>
      <c r="J183" s="438"/>
      <c r="K183" s="438" t="s">
        <v>274</v>
      </c>
      <c r="L183" s="438"/>
      <c r="M183" s="438" t="s">
        <v>59</v>
      </c>
      <c r="N183" s="438"/>
      <c r="O183" s="326" t="s">
        <v>338</v>
      </c>
      <c r="P183" s="327" t="s">
        <v>54</v>
      </c>
      <c r="Q183" t="s">
        <v>3875</v>
      </c>
      <c r="U183" s="575" t="s">
        <v>3874</v>
      </c>
      <c r="V183" s="575"/>
      <c r="W183" s="327" t="str">
        <f t="shared" si="5"/>
        <v>6FB4</v>
      </c>
      <c r="X183" s="438" t="s">
        <v>198</v>
      </c>
      <c r="Y183" s="438"/>
      <c r="Z183" s="438" t="s">
        <v>274</v>
      </c>
      <c r="AA183" s="438"/>
      <c r="AB183" s="438" t="s">
        <v>274</v>
      </c>
      <c r="AC183" s="438"/>
      <c r="AD183" s="438" t="s">
        <v>274</v>
      </c>
      <c r="AE183" s="438"/>
      <c r="AF183" t="s">
        <v>54</v>
      </c>
      <c r="AG183" s="327" t="s">
        <v>338</v>
      </c>
      <c r="AH183" t="s">
        <v>3872</v>
      </c>
    </row>
    <row r="184" spans="1:34" x14ac:dyDescent="0.25">
      <c r="A184" s="575" t="s">
        <v>3815</v>
      </c>
      <c r="B184" s="575"/>
      <c r="C184" s="327">
        <v>28597</v>
      </c>
      <c r="D184" s="327" t="str">
        <f t="shared" si="4"/>
        <v>6FB5</v>
      </c>
      <c r="E184" s="438" t="s">
        <v>3767</v>
      </c>
      <c r="F184" s="438"/>
      <c r="G184" s="438" t="s">
        <v>274</v>
      </c>
      <c r="H184" s="438"/>
      <c r="I184" s="438" t="s">
        <v>274</v>
      </c>
      <c r="J184" s="438"/>
      <c r="K184" s="438" t="s">
        <v>274</v>
      </c>
      <c r="L184" s="438"/>
      <c r="M184" s="438" t="s">
        <v>59</v>
      </c>
      <c r="N184" s="438"/>
      <c r="O184" s="326" t="s">
        <v>338</v>
      </c>
      <c r="P184" s="327" t="s">
        <v>54</v>
      </c>
      <c r="Q184" t="s">
        <v>3788</v>
      </c>
      <c r="U184" s="575" t="s">
        <v>3815</v>
      </c>
      <c r="V184" s="575"/>
      <c r="W184" s="327" t="str">
        <f t="shared" si="5"/>
        <v>6FB5</v>
      </c>
      <c r="X184" s="438" t="s">
        <v>198</v>
      </c>
      <c r="Y184" s="438"/>
      <c r="Z184" s="438" t="s">
        <v>274</v>
      </c>
      <c r="AA184" s="438"/>
      <c r="AB184" s="438" t="s">
        <v>274</v>
      </c>
      <c r="AC184" s="438"/>
      <c r="AD184" s="438" t="s">
        <v>274</v>
      </c>
      <c r="AE184" s="438"/>
      <c r="AF184" t="s">
        <v>54</v>
      </c>
      <c r="AG184" s="327" t="s">
        <v>338</v>
      </c>
      <c r="AH184" t="s">
        <v>3924</v>
      </c>
    </row>
    <row r="185" spans="1:34" x14ac:dyDescent="0.25">
      <c r="A185" s="575" t="s">
        <v>3816</v>
      </c>
      <c r="B185" s="575"/>
      <c r="C185" s="327">
        <v>28598</v>
      </c>
      <c r="D185" s="327" t="str">
        <f t="shared" si="4"/>
        <v>6FB6</v>
      </c>
      <c r="E185" s="438" t="s">
        <v>3767</v>
      </c>
      <c r="F185" s="438"/>
      <c r="G185" s="438" t="s">
        <v>3767</v>
      </c>
      <c r="H185" s="438"/>
      <c r="I185" s="438" t="s">
        <v>274</v>
      </c>
      <c r="J185" s="438"/>
      <c r="K185" s="438" t="s">
        <v>274</v>
      </c>
      <c r="L185" s="438"/>
      <c r="M185" s="438" t="s">
        <v>59</v>
      </c>
      <c r="N185" s="438"/>
      <c r="O185" s="326" t="s">
        <v>338</v>
      </c>
      <c r="P185" s="327" t="s">
        <v>54</v>
      </c>
      <c r="Q185" t="s">
        <v>3817</v>
      </c>
      <c r="U185" s="575" t="s">
        <v>3816</v>
      </c>
      <c r="V185" s="575"/>
      <c r="W185" s="327" t="str">
        <f t="shared" si="5"/>
        <v>6FB6</v>
      </c>
      <c r="X185" s="438" t="s">
        <v>198</v>
      </c>
      <c r="Y185" s="438"/>
      <c r="Z185" s="438" t="s">
        <v>198</v>
      </c>
      <c r="AA185" s="438"/>
      <c r="AB185" s="438" t="s">
        <v>274</v>
      </c>
      <c r="AC185" s="438"/>
      <c r="AD185" s="438" t="s">
        <v>274</v>
      </c>
      <c r="AE185" s="438"/>
      <c r="AF185" t="s">
        <v>54</v>
      </c>
      <c r="AG185" s="327" t="s">
        <v>338</v>
      </c>
      <c r="AH185" t="s">
        <v>3913</v>
      </c>
    </row>
    <row r="186" spans="1:34" x14ac:dyDescent="0.25">
      <c r="A186" s="575" t="s">
        <v>3793</v>
      </c>
      <c r="B186" s="575"/>
      <c r="C186" s="327">
        <v>28599</v>
      </c>
      <c r="D186" s="327" t="str">
        <f t="shared" si="4"/>
        <v>6FB7</v>
      </c>
      <c r="E186" s="488" t="s">
        <v>175</v>
      </c>
      <c r="F186" s="488"/>
      <c r="G186" s="438" t="s">
        <v>274</v>
      </c>
      <c r="H186" s="438"/>
      <c r="I186" s="438" t="s">
        <v>274</v>
      </c>
      <c r="J186" s="438"/>
      <c r="K186" s="438" t="s">
        <v>274</v>
      </c>
      <c r="L186" s="438"/>
      <c r="M186" s="583" t="s">
        <v>2353</v>
      </c>
      <c r="N186" s="438"/>
      <c r="O186" s="326" t="s">
        <v>336</v>
      </c>
      <c r="P186" s="327" t="s">
        <v>54</v>
      </c>
      <c r="Q186" t="s">
        <v>3794</v>
      </c>
      <c r="U186" s="575" t="s">
        <v>3793</v>
      </c>
      <c r="V186" s="575"/>
      <c r="W186" s="327" t="str">
        <f t="shared" si="5"/>
        <v>6FB7</v>
      </c>
      <c r="X186" s="438" t="s">
        <v>175</v>
      </c>
      <c r="Y186" s="438"/>
      <c r="Z186" s="438" t="s">
        <v>274</v>
      </c>
      <c r="AA186" s="438"/>
      <c r="AB186" s="438" t="s">
        <v>274</v>
      </c>
      <c r="AC186" s="438"/>
      <c r="AD186" s="438" t="s">
        <v>274</v>
      </c>
      <c r="AE186" s="438"/>
      <c r="AF186" t="s">
        <v>54</v>
      </c>
      <c r="AG186" s="327" t="s">
        <v>338</v>
      </c>
      <c r="AH186" t="s">
        <v>3931</v>
      </c>
    </row>
    <row r="187" spans="1:34" x14ac:dyDescent="0.25">
      <c r="A187" s="500"/>
      <c r="B187" s="500"/>
      <c r="C187" s="327">
        <v>28600</v>
      </c>
      <c r="D187" s="327" t="str">
        <f t="shared" si="4"/>
        <v>6FB8</v>
      </c>
      <c r="E187" s="438"/>
      <c r="F187" s="438"/>
      <c r="G187" s="438"/>
      <c r="H187" s="438"/>
      <c r="I187" s="438"/>
      <c r="J187" s="438"/>
      <c r="K187" s="438"/>
      <c r="L187" s="438"/>
      <c r="M187" s="438"/>
      <c r="N187" s="438"/>
      <c r="O187" s="326"/>
      <c r="U187" s="500"/>
      <c r="V187" s="500"/>
      <c r="W187" s="327" t="str">
        <f t="shared" si="5"/>
        <v>6FB8</v>
      </c>
      <c r="X187" s="438"/>
      <c r="Y187" s="438"/>
      <c r="Z187" s="438"/>
      <c r="AA187" s="438"/>
      <c r="AB187" s="438"/>
      <c r="AC187" s="438"/>
      <c r="AD187" s="438"/>
      <c r="AE187" s="438"/>
    </row>
    <row r="188" spans="1:34" x14ac:dyDescent="0.25">
      <c r="A188" s="500"/>
      <c r="B188" s="500"/>
      <c r="C188" s="327">
        <v>28601</v>
      </c>
      <c r="D188" s="327" t="str">
        <f t="shared" si="4"/>
        <v>6FB9</v>
      </c>
      <c r="E188" s="438"/>
      <c r="F188" s="438"/>
      <c r="G188" s="438"/>
      <c r="H188" s="438"/>
      <c r="I188" s="438"/>
      <c r="J188" s="438"/>
      <c r="K188" s="438"/>
      <c r="L188" s="438"/>
      <c r="M188" s="438"/>
      <c r="N188" s="438"/>
      <c r="O188" s="326"/>
      <c r="U188" s="500"/>
      <c r="V188" s="500"/>
      <c r="W188" s="327" t="str">
        <f t="shared" si="5"/>
        <v>6FB9</v>
      </c>
      <c r="X188" s="438"/>
      <c r="Y188" s="438"/>
      <c r="Z188" s="438"/>
      <c r="AA188" s="438"/>
      <c r="AB188" s="438"/>
      <c r="AC188" s="438"/>
      <c r="AD188" s="438"/>
      <c r="AE188" s="438"/>
    </row>
    <row r="189" spans="1:34" x14ac:dyDescent="0.25">
      <c r="A189" s="500"/>
      <c r="B189" s="500"/>
      <c r="C189" s="327">
        <v>28602</v>
      </c>
      <c r="D189" s="327" t="str">
        <f t="shared" si="4"/>
        <v>6FBA</v>
      </c>
      <c r="E189" s="438"/>
      <c r="F189" s="438"/>
      <c r="G189" s="438"/>
      <c r="H189" s="438"/>
      <c r="I189" s="438"/>
      <c r="J189" s="438"/>
      <c r="K189" s="438"/>
      <c r="L189" s="438"/>
      <c r="M189" s="438"/>
      <c r="N189" s="438"/>
      <c r="O189" s="326"/>
      <c r="U189" s="500"/>
      <c r="V189" s="500"/>
      <c r="W189" s="327" t="str">
        <f t="shared" si="5"/>
        <v>6FBA</v>
      </c>
      <c r="X189" s="438"/>
      <c r="Y189" s="438"/>
      <c r="Z189" s="438"/>
      <c r="AA189" s="438"/>
      <c r="AB189" s="438"/>
      <c r="AC189" s="438"/>
      <c r="AD189" s="438"/>
      <c r="AE189" s="438"/>
    </row>
    <row r="190" spans="1:34" x14ac:dyDescent="0.25">
      <c r="A190" s="500"/>
      <c r="B190" s="500"/>
      <c r="C190" s="327">
        <v>28603</v>
      </c>
      <c r="D190" s="327" t="str">
        <f t="shared" si="4"/>
        <v>6FBB</v>
      </c>
      <c r="E190" s="438"/>
      <c r="F190" s="438"/>
      <c r="G190" s="438"/>
      <c r="H190" s="438"/>
      <c r="I190" s="438"/>
      <c r="J190" s="438"/>
      <c r="K190" s="438"/>
      <c r="L190" s="438"/>
      <c r="M190" s="438"/>
      <c r="N190" s="438"/>
      <c r="O190" s="326"/>
      <c r="U190" s="500"/>
      <c r="V190" s="500"/>
      <c r="W190" s="327" t="str">
        <f t="shared" si="5"/>
        <v>6FBB</v>
      </c>
      <c r="X190" s="438"/>
      <c r="Y190" s="438"/>
      <c r="Z190" s="438"/>
      <c r="AA190" s="438"/>
      <c r="AB190" s="438"/>
      <c r="AC190" s="438"/>
      <c r="AD190" s="438"/>
      <c r="AE190" s="438"/>
    </row>
    <row r="191" spans="1:34" x14ac:dyDescent="0.25">
      <c r="A191" s="500"/>
      <c r="B191" s="500"/>
      <c r="C191" s="327">
        <v>28604</v>
      </c>
      <c r="D191" s="327" t="str">
        <f t="shared" si="4"/>
        <v>6FBC</v>
      </c>
      <c r="E191" s="438"/>
      <c r="F191" s="438"/>
      <c r="G191" s="438"/>
      <c r="H191" s="438"/>
      <c r="I191" s="438"/>
      <c r="J191" s="438"/>
      <c r="K191" s="438"/>
      <c r="L191" s="438"/>
      <c r="M191" s="438"/>
      <c r="N191" s="438"/>
      <c r="O191" s="326"/>
      <c r="U191" s="500"/>
      <c r="V191" s="500"/>
      <c r="W191" s="327" t="str">
        <f t="shared" si="5"/>
        <v>6FBC</v>
      </c>
      <c r="X191" s="438"/>
      <c r="Y191" s="438"/>
      <c r="Z191" s="438"/>
      <c r="AA191" s="438"/>
      <c r="AB191" s="438"/>
      <c r="AC191" s="438"/>
      <c r="AD191" s="438"/>
      <c r="AE191" s="438"/>
    </row>
    <row r="192" spans="1:34" x14ac:dyDescent="0.25">
      <c r="A192" s="500"/>
      <c r="B192" s="500"/>
      <c r="C192" s="327">
        <v>28605</v>
      </c>
      <c r="D192" s="327" t="str">
        <f t="shared" si="4"/>
        <v>6FBD</v>
      </c>
      <c r="E192" s="438"/>
      <c r="F192" s="438"/>
      <c r="G192" s="438"/>
      <c r="H192" s="438"/>
      <c r="I192" s="438"/>
      <c r="J192" s="438"/>
      <c r="K192" s="438"/>
      <c r="L192" s="438"/>
      <c r="M192" s="438"/>
      <c r="N192" s="438"/>
      <c r="O192" s="326"/>
      <c r="U192" s="500"/>
      <c r="V192" s="500"/>
      <c r="W192" s="327" t="str">
        <f t="shared" si="5"/>
        <v>6FBD</v>
      </c>
      <c r="X192" s="438"/>
      <c r="Y192" s="438"/>
      <c r="Z192" s="438"/>
      <c r="AA192" s="438"/>
      <c r="AB192" s="438"/>
      <c r="AC192" s="438"/>
      <c r="AD192" s="438"/>
      <c r="AE192" s="438"/>
    </row>
    <row r="193" spans="1:34" x14ac:dyDescent="0.25">
      <c r="A193" s="500"/>
      <c r="B193" s="500"/>
      <c r="C193" s="327">
        <v>28606</v>
      </c>
      <c r="D193" s="327" t="str">
        <f t="shared" si="4"/>
        <v>6FBE</v>
      </c>
      <c r="E193" s="438"/>
      <c r="F193" s="438"/>
      <c r="G193" s="438"/>
      <c r="H193" s="438"/>
      <c r="I193" s="438"/>
      <c r="J193" s="438"/>
      <c r="K193" s="438"/>
      <c r="L193" s="438"/>
      <c r="M193" s="438"/>
      <c r="N193" s="438"/>
      <c r="O193" s="326"/>
      <c r="U193" s="500"/>
      <c r="V193" s="500"/>
      <c r="W193" s="327" t="str">
        <f t="shared" si="5"/>
        <v>6FBE</v>
      </c>
      <c r="X193" s="438"/>
      <c r="Y193" s="438"/>
      <c r="Z193" s="438"/>
      <c r="AA193" s="438"/>
      <c r="AB193" s="438"/>
      <c r="AC193" s="438"/>
      <c r="AD193" s="438"/>
      <c r="AE193" s="438"/>
    </row>
    <row r="194" spans="1:34" x14ac:dyDescent="0.25">
      <c r="A194" s="500"/>
      <c r="B194" s="500"/>
      <c r="C194" s="327">
        <v>28607</v>
      </c>
      <c r="D194" s="327" t="str">
        <f t="shared" si="4"/>
        <v>6FBF</v>
      </c>
      <c r="E194" s="438"/>
      <c r="F194" s="438"/>
      <c r="G194" s="438"/>
      <c r="H194" s="438"/>
      <c r="I194" s="438"/>
      <c r="J194" s="438"/>
      <c r="K194" s="438"/>
      <c r="L194" s="438"/>
      <c r="M194" s="438"/>
      <c r="N194" s="438"/>
      <c r="O194" s="326"/>
      <c r="U194" s="500"/>
      <c r="V194" s="500"/>
      <c r="W194" s="327" t="str">
        <f t="shared" si="5"/>
        <v>6FBF</v>
      </c>
      <c r="X194" s="438"/>
      <c r="Y194" s="438"/>
      <c r="Z194" s="438"/>
      <c r="AA194" s="438"/>
      <c r="AB194" s="438"/>
      <c r="AC194" s="438"/>
      <c r="AD194" s="438"/>
      <c r="AE194" s="438"/>
    </row>
    <row r="195" spans="1:34" x14ac:dyDescent="0.25">
      <c r="A195" s="500"/>
      <c r="B195" s="500"/>
      <c r="C195" s="327">
        <v>28608</v>
      </c>
      <c r="D195" s="327" t="str">
        <f t="shared" si="4"/>
        <v>6FC0</v>
      </c>
      <c r="E195" s="438"/>
      <c r="F195" s="438"/>
      <c r="G195" s="438"/>
      <c r="H195" s="438"/>
      <c r="I195" s="438"/>
      <c r="J195" s="438"/>
      <c r="K195" s="438"/>
      <c r="L195" s="438"/>
      <c r="M195" s="438"/>
      <c r="N195" s="438"/>
      <c r="O195" s="326"/>
      <c r="U195" s="500"/>
      <c r="V195" s="500"/>
      <c r="W195" s="327" t="str">
        <f t="shared" si="5"/>
        <v>6FC0</v>
      </c>
      <c r="X195" s="438"/>
      <c r="Y195" s="438"/>
      <c r="Z195" s="438"/>
      <c r="AA195" s="438"/>
      <c r="AB195" s="438"/>
      <c r="AC195" s="438"/>
      <c r="AD195" s="438"/>
      <c r="AE195" s="438"/>
    </row>
    <row r="196" spans="1:34" x14ac:dyDescent="0.25">
      <c r="A196" s="500"/>
      <c r="B196" s="500"/>
      <c r="C196" s="327">
        <v>28609</v>
      </c>
      <c r="D196" s="327" t="str">
        <f t="shared" si="4"/>
        <v>6FC1</v>
      </c>
      <c r="E196" s="438"/>
      <c r="F196" s="438"/>
      <c r="G196" s="438"/>
      <c r="H196" s="438"/>
      <c r="I196" s="438"/>
      <c r="J196" s="438"/>
      <c r="K196" s="438"/>
      <c r="L196" s="438"/>
      <c r="M196" s="438"/>
      <c r="N196" s="438"/>
      <c r="O196" s="326"/>
      <c r="U196" s="500"/>
      <c r="V196" s="500"/>
      <c r="W196" s="327" t="str">
        <f t="shared" si="5"/>
        <v>6FC1</v>
      </c>
      <c r="X196" s="438"/>
      <c r="Y196" s="438"/>
      <c r="Z196" s="438"/>
      <c r="AA196" s="438"/>
      <c r="AB196" s="438"/>
      <c r="AC196" s="438"/>
      <c r="AD196" s="438"/>
      <c r="AE196" s="438"/>
    </row>
    <row r="197" spans="1:34" x14ac:dyDescent="0.25">
      <c r="A197" s="500"/>
      <c r="B197" s="500"/>
      <c r="C197" s="327">
        <v>28610</v>
      </c>
      <c r="D197" s="327" t="str">
        <f t="shared" si="4"/>
        <v>6FC2</v>
      </c>
      <c r="E197" s="438"/>
      <c r="F197" s="438"/>
      <c r="G197" s="438"/>
      <c r="H197" s="438"/>
      <c r="I197" s="438"/>
      <c r="J197" s="438"/>
      <c r="K197" s="438"/>
      <c r="L197" s="438"/>
      <c r="M197" s="438"/>
      <c r="N197" s="438"/>
      <c r="O197" s="326"/>
      <c r="U197" s="500"/>
      <c r="V197" s="500"/>
      <c r="W197" s="327" t="str">
        <f t="shared" si="5"/>
        <v>6FC2</v>
      </c>
      <c r="X197" s="438"/>
      <c r="Y197" s="438"/>
      <c r="Z197" s="438"/>
      <c r="AA197" s="438"/>
      <c r="AB197" s="438"/>
      <c r="AC197" s="438"/>
      <c r="AD197" s="438"/>
      <c r="AE197" s="438"/>
    </row>
    <row r="198" spans="1:34" x14ac:dyDescent="0.25">
      <c r="A198" s="577" t="s">
        <v>3818</v>
      </c>
      <c r="B198" s="577"/>
      <c r="C198" s="327">
        <v>28611</v>
      </c>
      <c r="D198" s="327" t="str">
        <f t="shared" si="4"/>
        <v>6FC3</v>
      </c>
      <c r="E198" s="438" t="s">
        <v>3767</v>
      </c>
      <c r="F198" s="438"/>
      <c r="G198" s="438" t="s">
        <v>3767</v>
      </c>
      <c r="H198" s="438"/>
      <c r="I198" s="438" t="s">
        <v>274</v>
      </c>
      <c r="J198" s="438"/>
      <c r="K198" s="438" t="s">
        <v>274</v>
      </c>
      <c r="L198" s="438"/>
      <c r="M198" s="438" t="s">
        <v>59</v>
      </c>
      <c r="N198" s="438"/>
      <c r="O198" s="326" t="s">
        <v>338</v>
      </c>
      <c r="P198" s="327" t="s">
        <v>54</v>
      </c>
      <c r="Q198" t="s">
        <v>3819</v>
      </c>
      <c r="U198" s="500"/>
      <c r="V198" s="500"/>
      <c r="W198" s="327" t="str">
        <f t="shared" si="5"/>
        <v>6FC3</v>
      </c>
      <c r="X198" s="438"/>
      <c r="Y198" s="438"/>
      <c r="Z198" s="438"/>
      <c r="AA198" s="438"/>
      <c r="AB198" s="438"/>
      <c r="AC198" s="438"/>
      <c r="AD198" s="438"/>
      <c r="AE198" s="438"/>
    </row>
    <row r="199" spans="1:34" x14ac:dyDescent="0.25">
      <c r="A199" s="577" t="s">
        <v>3840</v>
      </c>
      <c r="B199" s="577"/>
      <c r="C199" s="327">
        <v>28612</v>
      </c>
      <c r="D199" s="327" t="str">
        <f t="shared" si="4"/>
        <v>6FC4</v>
      </c>
      <c r="E199" s="438" t="s">
        <v>3767</v>
      </c>
      <c r="F199" s="438"/>
      <c r="G199" s="438" t="s">
        <v>3767</v>
      </c>
      <c r="H199" s="438"/>
      <c r="I199" s="438" t="s">
        <v>274</v>
      </c>
      <c r="J199" s="438"/>
      <c r="K199" s="438" t="s">
        <v>274</v>
      </c>
      <c r="L199" s="438"/>
      <c r="M199" s="438" t="s">
        <v>59</v>
      </c>
      <c r="N199" s="438"/>
      <c r="O199" s="326" t="s">
        <v>336</v>
      </c>
      <c r="P199" s="327" t="s">
        <v>54</v>
      </c>
      <c r="Q199" t="s">
        <v>3841</v>
      </c>
      <c r="U199" s="500"/>
      <c r="V199" s="500"/>
      <c r="W199" s="327" t="str">
        <f t="shared" si="5"/>
        <v>6FC4</v>
      </c>
      <c r="X199" s="438"/>
      <c r="Y199" s="438"/>
      <c r="Z199" s="438"/>
      <c r="AA199" s="438"/>
      <c r="AB199" s="438"/>
      <c r="AC199" s="438"/>
      <c r="AD199" s="438"/>
      <c r="AE199" s="438"/>
    </row>
    <row r="200" spans="1:34" x14ac:dyDescent="0.25">
      <c r="A200" s="577" t="s">
        <v>3842</v>
      </c>
      <c r="B200" s="577"/>
      <c r="C200" s="327">
        <v>28613</v>
      </c>
      <c r="D200" s="327" t="str">
        <f t="shared" si="4"/>
        <v>6FC5</v>
      </c>
      <c r="E200" s="488" t="s">
        <v>175</v>
      </c>
      <c r="F200" s="488"/>
      <c r="G200" s="438" t="s">
        <v>274</v>
      </c>
      <c r="H200" s="438"/>
      <c r="I200" s="438" t="s">
        <v>274</v>
      </c>
      <c r="J200" s="438"/>
      <c r="K200" s="438" t="s">
        <v>274</v>
      </c>
      <c r="L200" s="438"/>
      <c r="M200" s="438">
        <v>16</v>
      </c>
      <c r="N200" s="438"/>
      <c r="O200" s="326" t="s">
        <v>338</v>
      </c>
      <c r="P200" s="327" t="s">
        <v>52</v>
      </c>
      <c r="Q200" t="s">
        <v>3843</v>
      </c>
      <c r="U200" s="577" t="s">
        <v>3842</v>
      </c>
      <c r="V200" s="577"/>
      <c r="W200" s="327" t="str">
        <f t="shared" si="5"/>
        <v>6FC5</v>
      </c>
      <c r="X200" s="438" t="s">
        <v>175</v>
      </c>
      <c r="Y200" s="438"/>
      <c r="Z200" s="438" t="s">
        <v>274</v>
      </c>
      <c r="AA200" s="438"/>
      <c r="AB200" s="438" t="s">
        <v>274</v>
      </c>
      <c r="AC200" s="438"/>
      <c r="AD200" s="438" t="s">
        <v>274</v>
      </c>
      <c r="AE200" s="438"/>
      <c r="AF200" t="s">
        <v>52</v>
      </c>
      <c r="AG200" s="327" t="s">
        <v>338</v>
      </c>
      <c r="AH200" t="s">
        <v>3945</v>
      </c>
    </row>
    <row r="201" spans="1:34" x14ac:dyDescent="0.25">
      <c r="A201" s="577" t="s">
        <v>3844</v>
      </c>
      <c r="B201" s="577"/>
      <c r="C201" s="327">
        <v>28614</v>
      </c>
      <c r="D201" s="327" t="str">
        <f t="shared" ref="D201:D258" si="6">DEC2HEX(C201)</f>
        <v>6FC6</v>
      </c>
      <c r="E201" s="488" t="s">
        <v>175</v>
      </c>
      <c r="F201" s="488"/>
      <c r="G201" s="438" t="s">
        <v>274</v>
      </c>
      <c r="H201" s="438"/>
      <c r="I201" s="438" t="s">
        <v>274</v>
      </c>
      <c r="J201" s="438"/>
      <c r="K201" s="438" t="s">
        <v>274</v>
      </c>
      <c r="L201" s="438"/>
      <c r="M201" s="438" t="s">
        <v>3845</v>
      </c>
      <c r="N201" s="438"/>
      <c r="O201" s="326" t="s">
        <v>3846</v>
      </c>
      <c r="P201" s="327" t="s">
        <v>52</v>
      </c>
      <c r="Q201" t="s">
        <v>3847</v>
      </c>
      <c r="U201" s="577" t="s">
        <v>3844</v>
      </c>
      <c r="V201" s="577"/>
      <c r="W201" s="327" t="str">
        <f t="shared" ref="W201:W257" si="7">DEC2HEX(C201)</f>
        <v>6FC6</v>
      </c>
      <c r="X201" s="438" t="s">
        <v>175</v>
      </c>
      <c r="Y201" s="438"/>
      <c r="Z201" s="438" t="s">
        <v>274</v>
      </c>
      <c r="AA201" s="438"/>
      <c r="AB201" s="438" t="s">
        <v>274</v>
      </c>
      <c r="AC201" s="438"/>
      <c r="AD201" s="438" t="s">
        <v>274</v>
      </c>
      <c r="AE201" s="438"/>
      <c r="AF201" t="s">
        <v>52</v>
      </c>
      <c r="AG201" s="327" t="s">
        <v>338</v>
      </c>
      <c r="AH201" t="s">
        <v>3946</v>
      </c>
    </row>
    <row r="202" spans="1:34" x14ac:dyDescent="0.25">
      <c r="A202" s="577" t="s">
        <v>3848</v>
      </c>
      <c r="B202" s="577"/>
      <c r="C202" s="327">
        <v>28615</v>
      </c>
      <c r="D202" s="327" t="str">
        <f t="shared" si="6"/>
        <v>6FC7</v>
      </c>
      <c r="E202" s="438" t="s">
        <v>3767</v>
      </c>
      <c r="F202" s="438"/>
      <c r="G202" s="438" t="s">
        <v>3798</v>
      </c>
      <c r="H202" s="438"/>
      <c r="I202" s="438" t="s">
        <v>274</v>
      </c>
      <c r="J202" s="438"/>
      <c r="K202" s="438" t="s">
        <v>274</v>
      </c>
      <c r="L202" s="438"/>
      <c r="M202" s="438" t="s">
        <v>59</v>
      </c>
      <c r="N202" s="438"/>
      <c r="O202" s="326" t="s">
        <v>338</v>
      </c>
      <c r="P202" s="327" t="s">
        <v>52</v>
      </c>
      <c r="Q202" t="s">
        <v>3849</v>
      </c>
      <c r="U202" s="577" t="s">
        <v>3848</v>
      </c>
      <c r="V202" s="577"/>
      <c r="W202" s="327" t="str">
        <f t="shared" si="7"/>
        <v>6FC7</v>
      </c>
      <c r="X202" s="438" t="s">
        <v>198</v>
      </c>
      <c r="Y202" s="438"/>
      <c r="Z202" s="438" t="s">
        <v>3947</v>
      </c>
      <c r="AA202" s="438"/>
      <c r="AB202" s="438" t="s">
        <v>274</v>
      </c>
      <c r="AC202" s="438"/>
      <c r="AD202" s="438" t="s">
        <v>274</v>
      </c>
      <c r="AE202" s="438"/>
      <c r="AF202" t="s">
        <v>52</v>
      </c>
      <c r="AG202" s="327" t="s">
        <v>338</v>
      </c>
      <c r="AH202" t="s">
        <v>3948</v>
      </c>
    </row>
    <row r="203" spans="1:34" x14ac:dyDescent="0.25">
      <c r="A203" s="577" t="s">
        <v>3850</v>
      </c>
      <c r="B203" s="577"/>
      <c r="C203" s="327">
        <v>28616</v>
      </c>
      <c r="D203" s="327" t="str">
        <f t="shared" si="6"/>
        <v>6FC8</v>
      </c>
      <c r="E203" s="438" t="s">
        <v>3767</v>
      </c>
      <c r="F203" s="438"/>
      <c r="G203" s="438" t="s">
        <v>3798</v>
      </c>
      <c r="H203" s="438"/>
      <c r="I203" s="438" t="s">
        <v>274</v>
      </c>
      <c r="J203" s="438"/>
      <c r="K203" s="438" t="s">
        <v>274</v>
      </c>
      <c r="L203" s="438"/>
      <c r="M203" s="438" t="s">
        <v>59</v>
      </c>
      <c r="N203" s="438"/>
      <c r="O203" s="326" t="s">
        <v>338</v>
      </c>
      <c r="P203" s="327" t="s">
        <v>52</v>
      </c>
      <c r="Q203" t="s">
        <v>3804</v>
      </c>
      <c r="U203" s="577" t="s">
        <v>3850</v>
      </c>
      <c r="V203" s="577"/>
      <c r="W203" s="327" t="str">
        <f t="shared" si="7"/>
        <v>6FC8</v>
      </c>
      <c r="X203" s="438" t="s">
        <v>198</v>
      </c>
      <c r="Y203" s="438"/>
      <c r="Z203" s="438" t="s">
        <v>3947</v>
      </c>
      <c r="AA203" s="438"/>
      <c r="AB203" s="438" t="s">
        <v>274</v>
      </c>
      <c r="AC203" s="438"/>
      <c r="AD203" s="438" t="s">
        <v>274</v>
      </c>
      <c r="AE203" s="438"/>
      <c r="AF203" t="s">
        <v>52</v>
      </c>
      <c r="AG203" s="327" t="s">
        <v>338</v>
      </c>
      <c r="AH203" t="s">
        <v>3951</v>
      </c>
    </row>
    <row r="204" spans="1:34" x14ac:dyDescent="0.25">
      <c r="A204" s="577" t="s">
        <v>3851</v>
      </c>
      <c r="B204" s="577"/>
      <c r="C204" s="327">
        <v>28617</v>
      </c>
      <c r="D204" s="327" t="str">
        <f t="shared" si="6"/>
        <v>6FC9</v>
      </c>
      <c r="E204" s="438" t="s">
        <v>3767</v>
      </c>
      <c r="F204" s="438"/>
      <c r="G204" s="438" t="s">
        <v>3798</v>
      </c>
      <c r="H204" s="438"/>
      <c r="I204" s="438" t="s">
        <v>274</v>
      </c>
      <c r="J204" s="438"/>
      <c r="K204" s="438" t="s">
        <v>274</v>
      </c>
      <c r="L204" s="438"/>
      <c r="M204" s="438" t="s">
        <v>59</v>
      </c>
      <c r="N204" s="438"/>
      <c r="O204" s="326" t="s">
        <v>338</v>
      </c>
      <c r="P204" s="327" t="s">
        <v>52</v>
      </c>
      <c r="Q204" t="s">
        <v>3852</v>
      </c>
      <c r="U204" s="577" t="s">
        <v>3851</v>
      </c>
      <c r="V204" s="577"/>
      <c r="W204" s="327" t="str">
        <f t="shared" si="7"/>
        <v>6FC9</v>
      </c>
      <c r="X204" s="438" t="s">
        <v>198</v>
      </c>
      <c r="Y204" s="438"/>
      <c r="Z204" s="438" t="s">
        <v>3947</v>
      </c>
      <c r="AA204" s="438"/>
      <c r="AB204" s="438" t="s">
        <v>274</v>
      </c>
      <c r="AC204" s="438"/>
      <c r="AD204" s="438" t="s">
        <v>274</v>
      </c>
      <c r="AE204" s="438"/>
      <c r="AF204" t="s">
        <v>52</v>
      </c>
      <c r="AG204" s="327" t="s">
        <v>338</v>
      </c>
      <c r="AH204" t="s">
        <v>3949</v>
      </c>
    </row>
    <row r="205" spans="1:34" x14ac:dyDescent="0.25">
      <c r="A205" s="577" t="s">
        <v>3853</v>
      </c>
      <c r="B205" s="577"/>
      <c r="C205" s="327">
        <v>28618</v>
      </c>
      <c r="D205" s="327" t="str">
        <f t="shared" si="6"/>
        <v>6FCA</v>
      </c>
      <c r="E205" s="438" t="s">
        <v>3767</v>
      </c>
      <c r="F205" s="438"/>
      <c r="G205" s="438" t="s">
        <v>3767</v>
      </c>
      <c r="H205" s="438"/>
      <c r="I205" s="438" t="s">
        <v>274</v>
      </c>
      <c r="J205" s="438"/>
      <c r="K205" s="438" t="s">
        <v>274</v>
      </c>
      <c r="L205" s="438"/>
      <c r="M205" s="438" t="s">
        <v>59</v>
      </c>
      <c r="N205" s="438"/>
      <c r="O205" s="326" t="s">
        <v>338</v>
      </c>
      <c r="P205" s="327" t="s">
        <v>52</v>
      </c>
      <c r="Q205" t="s">
        <v>3854</v>
      </c>
      <c r="U205" s="577" t="s">
        <v>3853</v>
      </c>
      <c r="V205" s="577"/>
      <c r="W205" s="327" t="str">
        <f t="shared" si="7"/>
        <v>6FCA</v>
      </c>
      <c r="X205" s="438" t="s">
        <v>198</v>
      </c>
      <c r="Y205" s="438"/>
      <c r="Z205" s="438" t="s">
        <v>198</v>
      </c>
      <c r="AA205" s="438"/>
      <c r="AB205" s="438" t="s">
        <v>274</v>
      </c>
      <c r="AC205" s="438"/>
      <c r="AD205" s="438" t="s">
        <v>274</v>
      </c>
      <c r="AE205" s="438"/>
      <c r="AF205" t="s">
        <v>52</v>
      </c>
      <c r="AG205" s="327" t="s">
        <v>338</v>
      </c>
      <c r="AH205" t="s">
        <v>3950</v>
      </c>
    </row>
    <row r="206" spans="1:34" x14ac:dyDescent="0.25">
      <c r="A206" s="577" t="s">
        <v>3855</v>
      </c>
      <c r="B206" s="577"/>
      <c r="C206" s="327">
        <v>28619</v>
      </c>
      <c r="D206" s="327" t="str">
        <f t="shared" si="6"/>
        <v>6FCB</v>
      </c>
      <c r="E206" s="438" t="s">
        <v>3767</v>
      </c>
      <c r="F206" s="438"/>
      <c r="G206" s="438" t="s">
        <v>3767</v>
      </c>
      <c r="H206" s="438"/>
      <c r="I206" s="438" t="s">
        <v>274</v>
      </c>
      <c r="J206" s="438"/>
      <c r="K206" s="438" t="s">
        <v>274</v>
      </c>
      <c r="L206" s="438"/>
      <c r="M206" s="438" t="s">
        <v>59</v>
      </c>
      <c r="N206" s="438"/>
      <c r="O206" s="326" t="s">
        <v>338</v>
      </c>
      <c r="P206" s="327" t="s">
        <v>52</v>
      </c>
      <c r="Q206" t="s">
        <v>3828</v>
      </c>
      <c r="U206" s="577" t="s">
        <v>3855</v>
      </c>
      <c r="V206" s="577"/>
      <c r="W206" s="327" t="str">
        <f t="shared" si="7"/>
        <v>6FCB</v>
      </c>
      <c r="X206" s="438" t="s">
        <v>198</v>
      </c>
      <c r="Y206" s="438"/>
      <c r="Z206" s="438" t="s">
        <v>198</v>
      </c>
      <c r="AA206" s="438"/>
      <c r="AB206" s="438" t="s">
        <v>274</v>
      </c>
      <c r="AC206" s="438"/>
      <c r="AD206" s="438" t="s">
        <v>274</v>
      </c>
      <c r="AE206" s="438"/>
      <c r="AF206" t="s">
        <v>52</v>
      </c>
      <c r="AG206" s="327" t="s">
        <v>338</v>
      </c>
      <c r="AH206" t="s">
        <v>3923</v>
      </c>
    </row>
    <row r="207" spans="1:34" x14ac:dyDescent="0.25">
      <c r="A207" s="577" t="s">
        <v>3856</v>
      </c>
      <c r="B207" s="577"/>
      <c r="C207" s="327">
        <v>28620</v>
      </c>
      <c r="D207" s="327" t="str">
        <f t="shared" si="6"/>
        <v>6FCC</v>
      </c>
      <c r="E207" s="438" t="s">
        <v>3767</v>
      </c>
      <c r="F207" s="438"/>
      <c r="G207" s="438" t="s">
        <v>3767</v>
      </c>
      <c r="H207" s="438"/>
      <c r="I207" s="438" t="s">
        <v>274</v>
      </c>
      <c r="J207" s="438"/>
      <c r="K207" s="438" t="s">
        <v>274</v>
      </c>
      <c r="L207" s="438"/>
      <c r="M207" s="438" t="s">
        <v>59</v>
      </c>
      <c r="N207" s="438"/>
      <c r="O207" s="326" t="s">
        <v>338</v>
      </c>
      <c r="P207" s="327" t="s">
        <v>52</v>
      </c>
      <c r="Q207" t="s">
        <v>3802</v>
      </c>
      <c r="U207" s="577" t="s">
        <v>3856</v>
      </c>
      <c r="V207" s="577"/>
      <c r="W207" s="327" t="str">
        <f t="shared" si="7"/>
        <v>6FCC</v>
      </c>
      <c r="X207" s="438" t="s">
        <v>198</v>
      </c>
      <c r="Y207" s="438"/>
      <c r="Z207" s="438" t="s">
        <v>198</v>
      </c>
      <c r="AA207" s="438"/>
      <c r="AB207" s="438" t="s">
        <v>274</v>
      </c>
      <c r="AC207" s="438"/>
      <c r="AD207" s="438" t="s">
        <v>274</v>
      </c>
      <c r="AE207" s="438"/>
      <c r="AF207" t="s">
        <v>52</v>
      </c>
      <c r="AG207" s="327" t="s">
        <v>338</v>
      </c>
      <c r="AH207" t="s">
        <v>3951</v>
      </c>
    </row>
    <row r="208" spans="1:34" x14ac:dyDescent="0.25">
      <c r="A208" s="577" t="s">
        <v>3857</v>
      </c>
      <c r="B208" s="577"/>
      <c r="C208" s="327">
        <v>28621</v>
      </c>
      <c r="D208" s="327" t="str">
        <f t="shared" si="6"/>
        <v>6FCD</v>
      </c>
      <c r="E208" s="438" t="s">
        <v>3767</v>
      </c>
      <c r="F208" s="438"/>
      <c r="G208" s="438" t="s">
        <v>274</v>
      </c>
      <c r="H208" s="438"/>
      <c r="I208" s="438" t="s">
        <v>274</v>
      </c>
      <c r="J208" s="438"/>
      <c r="K208" s="438" t="s">
        <v>274</v>
      </c>
      <c r="L208" s="438"/>
      <c r="M208" s="438" t="s">
        <v>2240</v>
      </c>
      <c r="N208" s="438"/>
      <c r="O208" s="326" t="s">
        <v>338</v>
      </c>
      <c r="P208" s="327" t="s">
        <v>54</v>
      </c>
      <c r="Q208" t="s">
        <v>3858</v>
      </c>
      <c r="U208" s="577" t="s">
        <v>3857</v>
      </c>
      <c r="V208" s="577"/>
      <c r="W208" s="327" t="str">
        <f t="shared" si="7"/>
        <v>6FCD</v>
      </c>
      <c r="X208" s="438" t="s">
        <v>198</v>
      </c>
      <c r="Y208" s="438"/>
      <c r="Z208" s="438" t="s">
        <v>274</v>
      </c>
      <c r="AA208" s="438"/>
      <c r="AB208" s="438" t="s">
        <v>274</v>
      </c>
      <c r="AC208" s="438"/>
      <c r="AD208" s="438" t="s">
        <v>274</v>
      </c>
      <c r="AE208" s="438"/>
      <c r="AF208" t="s">
        <v>54</v>
      </c>
      <c r="AG208" s="327" t="s">
        <v>338</v>
      </c>
      <c r="AH208" t="s">
        <v>3952</v>
      </c>
    </row>
    <row r="209" spans="1:34" x14ac:dyDescent="0.25">
      <c r="A209" s="577" t="s">
        <v>3859</v>
      </c>
      <c r="B209" s="577"/>
      <c r="C209" s="327">
        <v>28622</v>
      </c>
      <c r="D209" s="327" t="str">
        <f t="shared" si="6"/>
        <v>6FCE</v>
      </c>
      <c r="E209" s="438" t="s">
        <v>3767</v>
      </c>
      <c r="F209" s="438"/>
      <c r="G209" s="438" t="s">
        <v>3767</v>
      </c>
      <c r="H209" s="438"/>
      <c r="I209" s="438" t="s">
        <v>274</v>
      </c>
      <c r="J209" s="438"/>
      <c r="K209" s="438" t="s">
        <v>274</v>
      </c>
      <c r="L209" s="438"/>
      <c r="M209" s="438" t="s">
        <v>59</v>
      </c>
      <c r="N209" s="438"/>
      <c r="O209" s="326" t="s">
        <v>338</v>
      </c>
      <c r="P209" s="327" t="s">
        <v>52</v>
      </c>
      <c r="Q209" t="s">
        <v>3860</v>
      </c>
      <c r="U209" s="577" t="s">
        <v>3859</v>
      </c>
      <c r="V209" s="577"/>
      <c r="W209" s="327" t="str">
        <f t="shared" si="7"/>
        <v>6FCE</v>
      </c>
      <c r="X209" s="438" t="s">
        <v>198</v>
      </c>
      <c r="Y209" s="438"/>
      <c r="Z209" s="438" t="s">
        <v>198</v>
      </c>
      <c r="AA209" s="438"/>
      <c r="AB209" s="438" t="s">
        <v>274</v>
      </c>
      <c r="AC209" s="438"/>
      <c r="AD209" s="438" t="s">
        <v>274</v>
      </c>
      <c r="AE209" s="438"/>
      <c r="AF209" t="s">
        <v>52</v>
      </c>
      <c r="AG209" s="327" t="s">
        <v>338</v>
      </c>
      <c r="AH209" t="s">
        <v>3953</v>
      </c>
    </row>
    <row r="210" spans="1:34" x14ac:dyDescent="0.25">
      <c r="A210" s="577" t="s">
        <v>3861</v>
      </c>
      <c r="B210" s="577"/>
      <c r="C210" s="327">
        <v>28623</v>
      </c>
      <c r="D210" s="327" t="str">
        <f t="shared" si="6"/>
        <v>6FCF</v>
      </c>
      <c r="E210" s="438" t="s">
        <v>3767</v>
      </c>
      <c r="F210" s="438"/>
      <c r="G210" s="438" t="s">
        <v>3767</v>
      </c>
      <c r="H210" s="438"/>
      <c r="I210" s="438" t="s">
        <v>274</v>
      </c>
      <c r="J210" s="438"/>
      <c r="K210" s="438" t="s">
        <v>274</v>
      </c>
      <c r="L210" s="438"/>
      <c r="M210" s="438" t="s">
        <v>59</v>
      </c>
      <c r="N210" s="438"/>
      <c r="O210" s="326" t="s">
        <v>338</v>
      </c>
      <c r="P210" s="327" t="s">
        <v>52</v>
      </c>
      <c r="Q210" t="s">
        <v>3862</v>
      </c>
      <c r="U210" s="577" t="s">
        <v>3861</v>
      </c>
      <c r="V210" s="577"/>
      <c r="W210" s="327" t="str">
        <f t="shared" si="7"/>
        <v>6FCF</v>
      </c>
      <c r="X210" s="438" t="s">
        <v>198</v>
      </c>
      <c r="Y210" s="438"/>
      <c r="Z210" s="438" t="s">
        <v>198</v>
      </c>
      <c r="AA210" s="438"/>
      <c r="AB210" s="438" t="s">
        <v>274</v>
      </c>
      <c r="AC210" s="438"/>
      <c r="AD210" s="438" t="s">
        <v>274</v>
      </c>
      <c r="AE210" s="438"/>
      <c r="AF210" t="s">
        <v>52</v>
      </c>
      <c r="AG210" s="327" t="s">
        <v>338</v>
      </c>
      <c r="AH210" t="s">
        <v>3954</v>
      </c>
    </row>
    <row r="211" spans="1:34" x14ac:dyDescent="0.25">
      <c r="A211" s="577" t="s">
        <v>3863</v>
      </c>
      <c r="B211" s="577"/>
      <c r="C211" s="327">
        <v>28624</v>
      </c>
      <c r="D211" s="327" t="str">
        <f t="shared" si="6"/>
        <v>6FD0</v>
      </c>
      <c r="E211" s="438" t="s">
        <v>3767</v>
      </c>
      <c r="F211" s="438"/>
      <c r="G211" s="438" t="s">
        <v>274</v>
      </c>
      <c r="H211" s="438"/>
      <c r="I211" s="438" t="s">
        <v>274</v>
      </c>
      <c r="J211" s="438"/>
      <c r="K211" s="438" t="s">
        <v>274</v>
      </c>
      <c r="L211" s="438"/>
      <c r="M211" s="438" t="s">
        <v>59</v>
      </c>
      <c r="N211" s="438"/>
      <c r="O211" s="326" t="s">
        <v>338</v>
      </c>
      <c r="P211" s="327" t="s">
        <v>54</v>
      </c>
      <c r="U211" s="577" t="s">
        <v>3863</v>
      </c>
      <c r="V211" s="577"/>
      <c r="W211" s="327" t="str">
        <f t="shared" si="7"/>
        <v>6FD0</v>
      </c>
      <c r="X211" s="438" t="s">
        <v>198</v>
      </c>
      <c r="Y211" s="438"/>
      <c r="Z211" s="438" t="s">
        <v>274</v>
      </c>
      <c r="AA211" s="438"/>
      <c r="AB211" s="438" t="s">
        <v>274</v>
      </c>
      <c r="AC211" s="438"/>
      <c r="AD211" s="438" t="s">
        <v>274</v>
      </c>
      <c r="AE211" s="438"/>
      <c r="AF211" t="s">
        <v>54</v>
      </c>
      <c r="AG211" s="327" t="s">
        <v>338</v>
      </c>
      <c r="AH211" t="s">
        <v>59</v>
      </c>
    </row>
    <row r="212" spans="1:34" x14ac:dyDescent="0.25">
      <c r="A212" s="577" t="s">
        <v>3864</v>
      </c>
      <c r="B212" s="577"/>
      <c r="C212" s="327">
        <v>28625</v>
      </c>
      <c r="D212" s="327" t="str">
        <f t="shared" si="6"/>
        <v>6FD1</v>
      </c>
      <c r="E212" s="438" t="s">
        <v>3767</v>
      </c>
      <c r="F212" s="438"/>
      <c r="G212" s="438" t="s">
        <v>3767</v>
      </c>
      <c r="H212" s="438"/>
      <c r="I212" s="438" t="s">
        <v>274</v>
      </c>
      <c r="J212" s="438"/>
      <c r="K212" s="438" t="s">
        <v>274</v>
      </c>
      <c r="L212" s="438"/>
      <c r="M212" s="438" t="s">
        <v>59</v>
      </c>
      <c r="N212" s="438"/>
      <c r="O212" s="326" t="s">
        <v>338</v>
      </c>
      <c r="P212" s="327" t="s">
        <v>52</v>
      </c>
      <c r="Q212" t="s">
        <v>3865</v>
      </c>
      <c r="U212" s="577" t="s">
        <v>3864</v>
      </c>
      <c r="V212" s="577"/>
      <c r="W212" s="327" t="str">
        <f t="shared" si="7"/>
        <v>6FD1</v>
      </c>
      <c r="X212" s="438" t="s">
        <v>198</v>
      </c>
      <c r="Y212" s="438"/>
      <c r="Z212" s="438" t="s">
        <v>198</v>
      </c>
      <c r="AA212" s="438"/>
      <c r="AB212" s="438" t="s">
        <v>274</v>
      </c>
      <c r="AC212" s="438"/>
      <c r="AD212" s="438" t="s">
        <v>274</v>
      </c>
      <c r="AE212" s="438"/>
      <c r="AF212" t="s">
        <v>52</v>
      </c>
      <c r="AG212" s="327" t="s">
        <v>338</v>
      </c>
      <c r="AH212" t="s">
        <v>3955</v>
      </c>
    </row>
    <row r="213" spans="1:34" x14ac:dyDescent="0.25">
      <c r="A213" s="577" t="s">
        <v>3866</v>
      </c>
      <c r="B213" s="577"/>
      <c r="C213" s="327">
        <v>28626</v>
      </c>
      <c r="D213" s="327" t="str">
        <f t="shared" si="6"/>
        <v>6FD2</v>
      </c>
      <c r="E213" s="438" t="s">
        <v>3767</v>
      </c>
      <c r="F213" s="438"/>
      <c r="G213" s="438" t="s">
        <v>3779</v>
      </c>
      <c r="H213" s="438"/>
      <c r="I213" s="438" t="s">
        <v>274</v>
      </c>
      <c r="J213" s="438"/>
      <c r="K213" s="438" t="s">
        <v>274</v>
      </c>
      <c r="L213" s="438"/>
      <c r="M213" s="438" t="s">
        <v>59</v>
      </c>
      <c r="N213" s="438"/>
      <c r="O213" s="326" t="s">
        <v>338</v>
      </c>
      <c r="P213" s="327" t="s">
        <v>54</v>
      </c>
      <c r="U213" s="577" t="s">
        <v>3866</v>
      </c>
      <c r="V213" s="577"/>
      <c r="W213" s="327" t="str">
        <f t="shared" si="7"/>
        <v>6FD2</v>
      </c>
      <c r="X213" s="438" t="s">
        <v>198</v>
      </c>
      <c r="Y213" s="438"/>
      <c r="Z213" s="438" t="s">
        <v>3914</v>
      </c>
      <c r="AA213" s="438"/>
      <c r="AB213" s="438" t="s">
        <v>274</v>
      </c>
      <c r="AC213" s="438"/>
      <c r="AD213" s="438" t="s">
        <v>274</v>
      </c>
      <c r="AE213" s="438"/>
      <c r="AF213" t="s">
        <v>54</v>
      </c>
      <c r="AG213" s="327" t="s">
        <v>338</v>
      </c>
      <c r="AH213" t="s">
        <v>59</v>
      </c>
    </row>
    <row r="214" spans="1:34" x14ac:dyDescent="0.25">
      <c r="A214" s="577" t="s">
        <v>3867</v>
      </c>
      <c r="B214" s="577"/>
      <c r="C214" s="327">
        <v>28627</v>
      </c>
      <c r="D214" s="327" t="str">
        <f t="shared" si="6"/>
        <v>6FD3</v>
      </c>
      <c r="E214" s="438" t="s">
        <v>3767</v>
      </c>
      <c r="F214" s="438"/>
      <c r="G214" s="438" t="s">
        <v>274</v>
      </c>
      <c r="H214" s="438"/>
      <c r="I214" s="438" t="s">
        <v>274</v>
      </c>
      <c r="J214" s="438"/>
      <c r="K214" s="438" t="s">
        <v>274</v>
      </c>
      <c r="L214" s="438"/>
      <c r="M214" s="438" t="s">
        <v>59</v>
      </c>
      <c r="N214" s="438"/>
      <c r="O214" s="326" t="s">
        <v>338</v>
      </c>
      <c r="P214" s="327" t="s">
        <v>52</v>
      </c>
      <c r="Q214" t="s">
        <v>3868</v>
      </c>
      <c r="U214" s="500"/>
      <c r="V214" s="500"/>
      <c r="W214" s="327" t="str">
        <f t="shared" si="7"/>
        <v>6FD3</v>
      </c>
      <c r="X214" s="438"/>
      <c r="Y214" s="438"/>
      <c r="Z214" s="438"/>
      <c r="AA214" s="438"/>
      <c r="AB214" s="438"/>
      <c r="AC214" s="438"/>
      <c r="AD214" s="438"/>
      <c r="AE214" s="438"/>
    </row>
    <row r="215" spans="1:34" x14ac:dyDescent="0.25">
      <c r="A215" s="577" t="s">
        <v>3876</v>
      </c>
      <c r="B215" s="577"/>
      <c r="C215" s="327">
        <v>28628</v>
      </c>
      <c r="D215" s="327" t="str">
        <f t="shared" si="6"/>
        <v>6FD4</v>
      </c>
      <c r="E215" s="438" t="s">
        <v>3767</v>
      </c>
      <c r="F215" s="438"/>
      <c r="G215" s="438" t="s">
        <v>274</v>
      </c>
      <c r="H215" s="438"/>
      <c r="I215" s="438" t="s">
        <v>274</v>
      </c>
      <c r="J215" s="438"/>
      <c r="K215" s="438" t="s">
        <v>274</v>
      </c>
      <c r="L215" s="438"/>
      <c r="M215" s="438" t="s">
        <v>59</v>
      </c>
      <c r="N215" s="438"/>
      <c r="O215" s="326" t="s">
        <v>338</v>
      </c>
      <c r="P215" s="327" t="s">
        <v>54</v>
      </c>
      <c r="Q215" t="s">
        <v>3870</v>
      </c>
      <c r="U215" s="500"/>
      <c r="V215" s="500"/>
      <c r="W215" s="327" t="str">
        <f t="shared" si="7"/>
        <v>6FD4</v>
      </c>
      <c r="X215" s="438"/>
      <c r="Y215" s="438"/>
      <c r="Z215" s="438"/>
      <c r="AA215" s="438"/>
      <c r="AB215" s="438"/>
      <c r="AC215" s="438"/>
      <c r="AD215" s="438"/>
      <c r="AE215" s="438"/>
    </row>
    <row r="216" spans="1:34" x14ac:dyDescent="0.25">
      <c r="A216" s="577" t="s">
        <v>3877</v>
      </c>
      <c r="B216" s="577"/>
      <c r="C216" s="327">
        <v>28629</v>
      </c>
      <c r="D216" s="327" t="str">
        <f t="shared" si="6"/>
        <v>6FD5</v>
      </c>
      <c r="E216" s="438" t="s">
        <v>3767</v>
      </c>
      <c r="F216" s="438"/>
      <c r="G216" s="438" t="s">
        <v>274</v>
      </c>
      <c r="H216" s="438"/>
      <c r="I216" s="438" t="s">
        <v>274</v>
      </c>
      <c r="J216" s="438"/>
      <c r="K216" s="438" t="s">
        <v>274</v>
      </c>
      <c r="L216" s="438"/>
      <c r="M216" s="438" t="s">
        <v>59</v>
      </c>
      <c r="N216" s="438"/>
      <c r="O216" s="326" t="s">
        <v>338</v>
      </c>
      <c r="P216" s="327" t="s">
        <v>54</v>
      </c>
      <c r="Q216" t="s">
        <v>3870</v>
      </c>
      <c r="U216" s="500"/>
      <c r="V216" s="500"/>
      <c r="W216" s="327" t="str">
        <f t="shared" si="7"/>
        <v>6FD5</v>
      </c>
      <c r="X216" s="438"/>
      <c r="Y216" s="438"/>
      <c r="Z216" s="438"/>
      <c r="AA216" s="438"/>
      <c r="AB216" s="438"/>
      <c r="AC216" s="438"/>
      <c r="AD216" s="438"/>
      <c r="AE216" s="438"/>
    </row>
    <row r="217" spans="1:34" x14ac:dyDescent="0.25">
      <c r="A217" s="577" t="s">
        <v>3878</v>
      </c>
      <c r="B217" s="577"/>
      <c r="C217" s="327">
        <v>28630</v>
      </c>
      <c r="D217" s="327" t="str">
        <f t="shared" si="6"/>
        <v>6FD6</v>
      </c>
      <c r="E217" s="438" t="s">
        <v>3767</v>
      </c>
      <c r="F217" s="438"/>
      <c r="G217" s="438" t="s">
        <v>3767</v>
      </c>
      <c r="H217" s="438"/>
      <c r="I217" s="438" t="s">
        <v>274</v>
      </c>
      <c r="J217" s="438"/>
      <c r="K217" s="438" t="s">
        <v>274</v>
      </c>
      <c r="L217" s="438"/>
      <c r="M217" s="438" t="s">
        <v>59</v>
      </c>
      <c r="N217" s="438"/>
      <c r="O217" s="326" t="s">
        <v>338</v>
      </c>
      <c r="P217" s="327" t="s">
        <v>54</v>
      </c>
      <c r="Q217" t="s">
        <v>59</v>
      </c>
      <c r="U217" s="500"/>
      <c r="V217" s="500"/>
      <c r="W217" s="327" t="str">
        <f t="shared" si="7"/>
        <v>6FD6</v>
      </c>
      <c r="X217" s="438"/>
      <c r="Y217" s="438"/>
      <c r="Z217" s="438"/>
      <c r="AA217" s="438"/>
      <c r="AB217" s="438"/>
      <c r="AC217" s="438"/>
      <c r="AD217" s="438"/>
      <c r="AE217" s="438"/>
    </row>
    <row r="218" spans="1:34" x14ac:dyDescent="0.25">
      <c r="A218" s="577" t="s">
        <v>3879</v>
      </c>
      <c r="B218" s="577"/>
      <c r="C218" s="327">
        <v>28631</v>
      </c>
      <c r="D218" s="327" t="str">
        <f t="shared" si="6"/>
        <v>6FD7</v>
      </c>
      <c r="E218" s="438" t="s">
        <v>3767</v>
      </c>
      <c r="F218" s="438"/>
      <c r="G218" s="438" t="s">
        <v>274</v>
      </c>
      <c r="H218" s="438"/>
      <c r="I218" s="438" t="s">
        <v>274</v>
      </c>
      <c r="J218" s="438"/>
      <c r="K218" s="438" t="s">
        <v>274</v>
      </c>
      <c r="L218" s="438"/>
      <c r="M218" s="438" t="s">
        <v>59</v>
      </c>
      <c r="N218" s="438"/>
      <c r="O218" s="326" t="s">
        <v>338</v>
      </c>
      <c r="P218" s="327" t="s">
        <v>52</v>
      </c>
      <c r="Q218" t="s">
        <v>59</v>
      </c>
      <c r="U218" s="500"/>
      <c r="V218" s="500"/>
      <c r="W218" s="327" t="str">
        <f t="shared" si="7"/>
        <v>6FD7</v>
      </c>
      <c r="X218" s="438"/>
      <c r="Y218" s="438"/>
      <c r="Z218" s="438"/>
      <c r="AA218" s="438"/>
      <c r="AB218" s="438"/>
      <c r="AC218" s="438"/>
      <c r="AD218" s="438"/>
      <c r="AE218" s="438"/>
    </row>
    <row r="219" spans="1:34" x14ac:dyDescent="0.25">
      <c r="A219" s="577" t="s">
        <v>3880</v>
      </c>
      <c r="B219" s="577"/>
      <c r="C219" s="327">
        <v>28632</v>
      </c>
      <c r="D219" s="327" t="str">
        <f t="shared" si="6"/>
        <v>6FD8</v>
      </c>
      <c r="E219" s="438" t="s">
        <v>3767</v>
      </c>
      <c r="F219" s="438"/>
      <c r="G219" s="438" t="s">
        <v>274</v>
      </c>
      <c r="H219" s="438"/>
      <c r="I219" s="438" t="s">
        <v>274</v>
      </c>
      <c r="J219" s="438"/>
      <c r="K219" s="438" t="s">
        <v>274</v>
      </c>
      <c r="L219" s="438"/>
      <c r="M219" s="438" t="s">
        <v>59</v>
      </c>
      <c r="N219" s="438"/>
      <c r="O219" s="326" t="s">
        <v>338</v>
      </c>
      <c r="P219" s="327" t="s">
        <v>52</v>
      </c>
      <c r="Q219" t="s">
        <v>3881</v>
      </c>
      <c r="U219" s="500"/>
      <c r="V219" s="500"/>
      <c r="W219" s="327" t="str">
        <f t="shared" si="7"/>
        <v>6FD8</v>
      </c>
      <c r="X219" s="438"/>
      <c r="Y219" s="438"/>
      <c r="Z219" s="438"/>
      <c r="AA219" s="438"/>
      <c r="AB219" s="438"/>
      <c r="AC219" s="438"/>
      <c r="AD219" s="438"/>
      <c r="AE219" s="438"/>
    </row>
    <row r="220" spans="1:34" x14ac:dyDescent="0.25">
      <c r="A220" s="500"/>
      <c r="B220" s="500"/>
      <c r="C220" s="327">
        <v>28633</v>
      </c>
      <c r="D220" s="327" t="str">
        <f t="shared" si="6"/>
        <v>6FD9</v>
      </c>
      <c r="E220" s="438"/>
      <c r="F220" s="438"/>
      <c r="G220" s="438"/>
      <c r="H220" s="438"/>
      <c r="I220" s="438"/>
      <c r="J220" s="438"/>
      <c r="K220" s="438"/>
      <c r="L220" s="438"/>
      <c r="M220" s="438"/>
      <c r="N220" s="438"/>
      <c r="O220" s="326"/>
      <c r="U220" s="500"/>
      <c r="V220" s="500"/>
      <c r="W220" s="327" t="str">
        <f t="shared" si="7"/>
        <v>6FD9</v>
      </c>
      <c r="X220" s="438"/>
      <c r="Y220" s="438"/>
      <c r="Z220" s="438"/>
      <c r="AA220" s="438"/>
      <c r="AB220" s="438"/>
      <c r="AC220" s="438"/>
      <c r="AD220" s="438"/>
      <c r="AE220" s="438"/>
    </row>
    <row r="221" spans="1:34" x14ac:dyDescent="0.25">
      <c r="A221" s="579" t="s">
        <v>3882</v>
      </c>
      <c r="B221" s="579"/>
      <c r="C221" s="327">
        <v>28634</v>
      </c>
      <c r="D221" s="327" t="str">
        <f t="shared" si="6"/>
        <v>6FDA</v>
      </c>
      <c r="E221" s="438" t="s">
        <v>3767</v>
      </c>
      <c r="F221" s="438"/>
      <c r="G221" s="438" t="s">
        <v>274</v>
      </c>
      <c r="H221" s="438"/>
      <c r="I221" s="438" t="s">
        <v>274</v>
      </c>
      <c r="J221" s="438"/>
      <c r="K221" s="438" t="s">
        <v>274</v>
      </c>
      <c r="L221" s="438"/>
      <c r="M221" s="438" t="s">
        <v>59</v>
      </c>
      <c r="N221" s="438"/>
      <c r="O221" s="326" t="s">
        <v>338</v>
      </c>
      <c r="P221" s="327" t="s">
        <v>52</v>
      </c>
      <c r="Q221" t="s">
        <v>3881</v>
      </c>
      <c r="U221" s="500"/>
      <c r="V221" s="500"/>
      <c r="W221" s="327" t="str">
        <f t="shared" si="7"/>
        <v>6FDA</v>
      </c>
      <c r="X221" s="438"/>
      <c r="Y221" s="438"/>
      <c r="Z221" s="438"/>
      <c r="AA221" s="438"/>
      <c r="AB221" s="438"/>
      <c r="AC221" s="438"/>
      <c r="AD221" s="438"/>
      <c r="AE221" s="438"/>
    </row>
    <row r="222" spans="1:34" x14ac:dyDescent="0.25">
      <c r="A222" s="579" t="s">
        <v>3883</v>
      </c>
      <c r="B222" s="579"/>
      <c r="C222" s="327">
        <v>28635</v>
      </c>
      <c r="D222" s="327" t="str">
        <f t="shared" si="6"/>
        <v>6FDB</v>
      </c>
      <c r="E222" s="438" t="s">
        <v>3767</v>
      </c>
      <c r="F222" s="438"/>
      <c r="G222" s="438" t="s">
        <v>274</v>
      </c>
      <c r="H222" s="438"/>
      <c r="I222" s="438" t="s">
        <v>274</v>
      </c>
      <c r="J222" s="438"/>
      <c r="K222" s="438" t="s">
        <v>274</v>
      </c>
      <c r="L222" s="438"/>
      <c r="M222" s="438" t="s">
        <v>59</v>
      </c>
      <c r="N222" s="438"/>
      <c r="O222" s="326" t="s">
        <v>338</v>
      </c>
      <c r="P222" s="327" t="s">
        <v>54</v>
      </c>
      <c r="Q222" t="s">
        <v>141</v>
      </c>
      <c r="U222" s="500"/>
      <c r="V222" s="500"/>
      <c r="W222" s="327" t="str">
        <f t="shared" si="7"/>
        <v>6FDB</v>
      </c>
      <c r="X222" s="438"/>
      <c r="Y222" s="438"/>
      <c r="Z222" s="438"/>
      <c r="AA222" s="438"/>
      <c r="AB222" s="438"/>
      <c r="AC222" s="438"/>
      <c r="AD222" s="438"/>
      <c r="AE222" s="438"/>
    </row>
    <row r="223" spans="1:34" x14ac:dyDescent="0.25">
      <c r="A223" s="579" t="s">
        <v>3884</v>
      </c>
      <c r="B223" s="579"/>
      <c r="C223" s="327">
        <v>28636</v>
      </c>
      <c r="D223" s="327" t="str">
        <f t="shared" si="6"/>
        <v>6FDC</v>
      </c>
      <c r="E223" s="438" t="s">
        <v>3767</v>
      </c>
      <c r="F223" s="438"/>
      <c r="G223" s="438" t="s">
        <v>274</v>
      </c>
      <c r="H223" s="438"/>
      <c r="I223" s="438" t="s">
        <v>274</v>
      </c>
      <c r="J223" s="438"/>
      <c r="K223" s="438" t="s">
        <v>274</v>
      </c>
      <c r="L223" s="438"/>
      <c r="M223" s="438" t="s">
        <v>59</v>
      </c>
      <c r="N223" s="438"/>
      <c r="O223" s="326" t="s">
        <v>338</v>
      </c>
      <c r="P223" s="327" t="s">
        <v>54</v>
      </c>
      <c r="Q223" t="s">
        <v>141</v>
      </c>
      <c r="U223" s="500"/>
      <c r="V223" s="500"/>
      <c r="W223" s="327" t="str">
        <f t="shared" si="7"/>
        <v>6FDC</v>
      </c>
      <c r="X223" s="438"/>
      <c r="Y223" s="438"/>
      <c r="Z223" s="438"/>
      <c r="AA223" s="438"/>
      <c r="AB223" s="438"/>
      <c r="AC223" s="438"/>
      <c r="AD223" s="438"/>
      <c r="AE223" s="438"/>
    </row>
    <row r="224" spans="1:34" x14ac:dyDescent="0.25">
      <c r="A224" s="579" t="s">
        <v>3885</v>
      </c>
      <c r="B224" s="579"/>
      <c r="C224" s="327">
        <v>28637</v>
      </c>
      <c r="D224" s="327" t="str">
        <f t="shared" si="6"/>
        <v>6FDD</v>
      </c>
      <c r="E224" s="438" t="s">
        <v>3767</v>
      </c>
      <c r="F224" s="438"/>
      <c r="G224" s="438" t="s">
        <v>274</v>
      </c>
      <c r="H224" s="438"/>
      <c r="I224" s="438" t="s">
        <v>274</v>
      </c>
      <c r="J224" s="438"/>
      <c r="K224" s="438" t="s">
        <v>274</v>
      </c>
      <c r="L224" s="438"/>
      <c r="M224" s="438" t="s">
        <v>59</v>
      </c>
      <c r="N224" s="438"/>
      <c r="O224" s="326" t="s">
        <v>338</v>
      </c>
      <c r="P224" s="327" t="s">
        <v>52</v>
      </c>
      <c r="Q224" t="s">
        <v>3881</v>
      </c>
      <c r="U224" s="500"/>
      <c r="V224" s="500"/>
      <c r="W224" s="327" t="str">
        <f t="shared" si="7"/>
        <v>6FDD</v>
      </c>
      <c r="X224" s="438"/>
      <c r="Y224" s="438"/>
      <c r="Z224" s="438"/>
      <c r="AA224" s="438"/>
      <c r="AB224" s="438"/>
      <c r="AC224" s="438"/>
      <c r="AD224" s="438"/>
      <c r="AE224" s="438"/>
    </row>
    <row r="225" spans="1:31" x14ac:dyDescent="0.25">
      <c r="A225" s="579" t="s">
        <v>3886</v>
      </c>
      <c r="B225" s="579"/>
      <c r="C225" s="327">
        <v>28638</v>
      </c>
      <c r="D225" s="327" t="str">
        <f t="shared" si="6"/>
        <v>6FDE</v>
      </c>
      <c r="E225" s="438" t="s">
        <v>175</v>
      </c>
      <c r="F225" s="438"/>
      <c r="G225" s="438" t="s">
        <v>274</v>
      </c>
      <c r="H225" s="438"/>
      <c r="I225" s="438" t="s">
        <v>274</v>
      </c>
      <c r="J225" s="438"/>
      <c r="K225" s="438" t="s">
        <v>274</v>
      </c>
      <c r="L225" s="438"/>
      <c r="M225" s="438" t="s">
        <v>59</v>
      </c>
      <c r="N225" s="438"/>
      <c r="O225" s="326" t="s">
        <v>338</v>
      </c>
      <c r="P225" s="327" t="s">
        <v>54</v>
      </c>
      <c r="Q225" t="s">
        <v>3865</v>
      </c>
      <c r="U225" s="500"/>
      <c r="V225" s="500"/>
      <c r="W225" s="327" t="str">
        <f t="shared" si="7"/>
        <v>6FDE</v>
      </c>
      <c r="X225" s="438"/>
      <c r="Y225" s="438"/>
      <c r="Z225" s="438"/>
      <c r="AA225" s="438"/>
      <c r="AB225" s="438"/>
      <c r="AC225" s="438"/>
      <c r="AD225" s="438"/>
      <c r="AE225" s="438"/>
    </row>
    <row r="226" spans="1:31" x14ac:dyDescent="0.25">
      <c r="A226" s="579" t="s">
        <v>3887</v>
      </c>
      <c r="B226" s="579"/>
      <c r="C226" s="327">
        <v>28639</v>
      </c>
      <c r="D226" s="327" t="str">
        <f t="shared" si="6"/>
        <v>6FDF</v>
      </c>
      <c r="E226" s="438" t="s">
        <v>175</v>
      </c>
      <c r="F226" s="438"/>
      <c r="G226" s="438" t="s">
        <v>274</v>
      </c>
      <c r="H226" s="438"/>
      <c r="I226" s="438" t="s">
        <v>274</v>
      </c>
      <c r="J226" s="438"/>
      <c r="K226" s="438" t="s">
        <v>274</v>
      </c>
      <c r="L226" s="438"/>
      <c r="M226" s="438" t="s">
        <v>59</v>
      </c>
      <c r="N226" s="438"/>
      <c r="O226" s="326" t="s">
        <v>338</v>
      </c>
      <c r="P226" s="327" t="s">
        <v>52</v>
      </c>
      <c r="Q226" t="s">
        <v>3865</v>
      </c>
      <c r="U226" s="500"/>
      <c r="V226" s="500"/>
      <c r="W226" s="327" t="str">
        <f t="shared" si="7"/>
        <v>6FDF</v>
      </c>
      <c r="X226" s="438"/>
      <c r="Y226" s="438"/>
      <c r="Z226" s="438"/>
      <c r="AA226" s="438"/>
      <c r="AB226" s="438"/>
      <c r="AC226" s="438"/>
      <c r="AD226" s="438"/>
      <c r="AE226" s="438"/>
    </row>
    <row r="227" spans="1:31" x14ac:dyDescent="0.25">
      <c r="A227" s="500"/>
      <c r="B227" s="500"/>
      <c r="C227" s="327">
        <v>28640</v>
      </c>
      <c r="D227" s="327" t="str">
        <f t="shared" si="6"/>
        <v>6FE0</v>
      </c>
      <c r="E227" s="438"/>
      <c r="F227" s="438"/>
      <c r="G227" s="438"/>
      <c r="H227" s="438"/>
      <c r="I227" s="438"/>
      <c r="J227" s="438"/>
      <c r="K227" s="438"/>
      <c r="L227" s="438"/>
      <c r="M227" s="438"/>
      <c r="N227" s="438"/>
      <c r="O227" s="326"/>
      <c r="U227" s="500"/>
      <c r="V227" s="500"/>
      <c r="W227" s="327" t="str">
        <f t="shared" si="7"/>
        <v>6FE0</v>
      </c>
      <c r="X227" s="438"/>
      <c r="Y227" s="438"/>
      <c r="Z227" s="438"/>
      <c r="AA227" s="438"/>
      <c r="AB227" s="438"/>
      <c r="AC227" s="438"/>
      <c r="AD227" s="438"/>
      <c r="AE227" s="438"/>
    </row>
    <row r="228" spans="1:31" x14ac:dyDescent="0.25">
      <c r="A228" s="500"/>
      <c r="B228" s="500"/>
      <c r="C228" s="327">
        <v>28641</v>
      </c>
      <c r="D228" s="327" t="str">
        <f t="shared" si="6"/>
        <v>6FE1</v>
      </c>
      <c r="E228" s="438"/>
      <c r="F228" s="438"/>
      <c r="G228" s="438"/>
      <c r="H228" s="438"/>
      <c r="I228" s="438"/>
      <c r="J228" s="438"/>
      <c r="K228" s="438"/>
      <c r="L228" s="438"/>
      <c r="M228" s="438"/>
      <c r="N228" s="438"/>
      <c r="O228" s="326"/>
      <c r="U228" s="500"/>
      <c r="V228" s="500"/>
      <c r="W228" s="327" t="str">
        <f t="shared" si="7"/>
        <v>6FE1</v>
      </c>
      <c r="X228" s="438"/>
      <c r="Y228" s="438"/>
      <c r="Z228" s="438"/>
      <c r="AA228" s="438"/>
      <c r="AB228" s="438"/>
      <c r="AC228" s="438"/>
      <c r="AD228" s="438"/>
      <c r="AE228" s="438"/>
    </row>
    <row r="229" spans="1:31" x14ac:dyDescent="0.25">
      <c r="A229" s="579" t="s">
        <v>3888</v>
      </c>
      <c r="B229" s="579"/>
      <c r="C229" s="327">
        <v>28642</v>
      </c>
      <c r="D229" s="327" t="str">
        <f t="shared" si="6"/>
        <v>6FE2</v>
      </c>
      <c r="E229" s="438" t="s">
        <v>3767</v>
      </c>
      <c r="F229" s="438"/>
      <c r="G229" s="438" t="s">
        <v>274</v>
      </c>
      <c r="H229" s="438"/>
      <c r="I229" s="438" t="s">
        <v>274</v>
      </c>
      <c r="J229" s="438"/>
      <c r="K229" s="438" t="s">
        <v>274</v>
      </c>
      <c r="L229" s="438"/>
      <c r="M229" s="438" t="s">
        <v>59</v>
      </c>
      <c r="N229" s="438"/>
      <c r="O229" s="326" t="s">
        <v>338</v>
      </c>
      <c r="P229" s="327" t="s">
        <v>52</v>
      </c>
      <c r="Q229" t="s">
        <v>3881</v>
      </c>
      <c r="U229" s="500"/>
      <c r="V229" s="500"/>
      <c r="W229" s="327" t="str">
        <f t="shared" si="7"/>
        <v>6FE2</v>
      </c>
      <c r="X229" s="438"/>
      <c r="Y229" s="438"/>
      <c r="Z229" s="438"/>
      <c r="AA229" s="438"/>
      <c r="AB229" s="438"/>
      <c r="AC229" s="438"/>
      <c r="AD229" s="438"/>
      <c r="AE229" s="438"/>
    </row>
    <row r="230" spans="1:31" x14ac:dyDescent="0.25">
      <c r="A230" s="579" t="s">
        <v>3889</v>
      </c>
      <c r="B230" s="579"/>
      <c r="C230" s="327">
        <v>28643</v>
      </c>
      <c r="D230" s="327" t="str">
        <f t="shared" si="6"/>
        <v>6FE3</v>
      </c>
      <c r="E230" s="438" t="s">
        <v>3767</v>
      </c>
      <c r="F230" s="438"/>
      <c r="G230" s="438" t="s">
        <v>3767</v>
      </c>
      <c r="H230" s="438"/>
      <c r="I230" s="438" t="s">
        <v>274</v>
      </c>
      <c r="J230" s="438"/>
      <c r="K230" s="438" t="s">
        <v>274</v>
      </c>
      <c r="L230" s="438"/>
      <c r="M230" s="438" t="s">
        <v>3297</v>
      </c>
      <c r="N230" s="438"/>
      <c r="O230" s="326" t="s">
        <v>338</v>
      </c>
      <c r="P230" s="327" t="s">
        <v>54</v>
      </c>
      <c r="Q230" t="s">
        <v>3890</v>
      </c>
      <c r="U230" s="500"/>
      <c r="V230" s="500"/>
      <c r="W230" s="327" t="str">
        <f t="shared" si="7"/>
        <v>6FE3</v>
      </c>
      <c r="X230" s="438"/>
      <c r="Y230" s="438"/>
      <c r="Z230" s="438"/>
      <c r="AA230" s="438"/>
      <c r="AB230" s="438"/>
      <c r="AC230" s="438"/>
      <c r="AD230" s="438"/>
      <c r="AE230" s="438"/>
    </row>
    <row r="231" spans="1:31" x14ac:dyDescent="0.25">
      <c r="A231" s="579" t="s">
        <v>3891</v>
      </c>
      <c r="B231" s="579"/>
      <c r="C231" s="327">
        <v>28644</v>
      </c>
      <c r="D231" s="327" t="str">
        <f t="shared" si="6"/>
        <v>6FE4</v>
      </c>
      <c r="E231" s="438" t="s">
        <v>3767</v>
      </c>
      <c r="F231" s="438"/>
      <c r="G231" s="438" t="s">
        <v>3767</v>
      </c>
      <c r="H231" s="438"/>
      <c r="I231" s="438" t="s">
        <v>274</v>
      </c>
      <c r="J231" s="438"/>
      <c r="K231" s="438" t="s">
        <v>274</v>
      </c>
      <c r="L231" s="438"/>
      <c r="M231" s="438" t="s">
        <v>2238</v>
      </c>
      <c r="N231" s="438"/>
      <c r="O231" s="326" t="s">
        <v>338</v>
      </c>
      <c r="P231" s="327" t="s">
        <v>52</v>
      </c>
      <c r="Q231" t="s">
        <v>3865</v>
      </c>
      <c r="U231" s="500"/>
      <c r="V231" s="500"/>
      <c r="W231" s="327" t="str">
        <f t="shared" si="7"/>
        <v>6FE4</v>
      </c>
      <c r="X231" s="438"/>
      <c r="Y231" s="438"/>
      <c r="Z231" s="438"/>
      <c r="AA231" s="438"/>
      <c r="AB231" s="438"/>
      <c r="AC231" s="438"/>
      <c r="AD231" s="438"/>
      <c r="AE231" s="438"/>
    </row>
    <row r="232" spans="1:31" x14ac:dyDescent="0.25">
      <c r="A232" s="500"/>
      <c r="B232" s="500"/>
      <c r="C232" s="327">
        <v>28645</v>
      </c>
      <c r="D232" s="327" t="str">
        <f t="shared" si="6"/>
        <v>6FE5</v>
      </c>
      <c r="E232" s="438"/>
      <c r="F232" s="438"/>
      <c r="G232" s="438"/>
      <c r="H232" s="438"/>
      <c r="I232" s="438"/>
      <c r="J232" s="438"/>
      <c r="K232" s="438"/>
      <c r="L232" s="438"/>
      <c r="M232" s="438"/>
      <c r="N232" s="438"/>
      <c r="O232" s="326"/>
      <c r="U232" s="500"/>
      <c r="V232" s="500"/>
      <c r="W232" s="327" t="str">
        <f t="shared" si="7"/>
        <v>6FE5</v>
      </c>
      <c r="X232" s="438"/>
      <c r="Y232" s="438"/>
      <c r="Z232" s="438"/>
      <c r="AA232" s="438"/>
      <c r="AB232" s="438"/>
      <c r="AC232" s="438"/>
      <c r="AD232" s="438"/>
      <c r="AE232" s="438"/>
    </row>
    <row r="233" spans="1:31" x14ac:dyDescent="0.25">
      <c r="A233" s="500"/>
      <c r="B233" s="500"/>
      <c r="C233" s="327">
        <v>28646</v>
      </c>
      <c r="D233" s="327" t="str">
        <f t="shared" si="6"/>
        <v>6FE6</v>
      </c>
      <c r="E233" s="438"/>
      <c r="F233" s="438"/>
      <c r="G233" s="438"/>
      <c r="H233" s="438"/>
      <c r="I233" s="438"/>
      <c r="J233" s="438"/>
      <c r="K233" s="438"/>
      <c r="L233" s="438"/>
      <c r="M233" s="438"/>
      <c r="N233" s="438"/>
      <c r="U233" s="500"/>
      <c r="V233" s="500"/>
      <c r="W233" s="327" t="str">
        <f t="shared" si="7"/>
        <v>6FE6</v>
      </c>
      <c r="X233" s="438"/>
      <c r="Y233" s="438"/>
      <c r="Z233" s="438"/>
      <c r="AA233" s="438"/>
      <c r="AB233" s="438"/>
      <c r="AC233" s="438"/>
      <c r="AD233" s="438"/>
      <c r="AE233" s="438"/>
    </row>
    <row r="234" spans="1:31" x14ac:dyDescent="0.25">
      <c r="A234" s="500"/>
      <c r="B234" s="500"/>
      <c r="C234" s="327">
        <v>28647</v>
      </c>
      <c r="D234" s="327" t="str">
        <f t="shared" si="6"/>
        <v>6FE7</v>
      </c>
      <c r="E234" s="438"/>
      <c r="F234" s="438"/>
      <c r="G234" s="438"/>
      <c r="H234" s="438"/>
      <c r="I234" s="438"/>
      <c r="J234" s="438"/>
      <c r="K234" s="438"/>
      <c r="L234" s="438"/>
      <c r="M234" s="438"/>
      <c r="N234" s="438"/>
      <c r="U234" s="500"/>
      <c r="V234" s="500"/>
      <c r="W234" s="327" t="str">
        <f t="shared" si="7"/>
        <v>6FE7</v>
      </c>
      <c r="X234" s="438"/>
      <c r="Y234" s="438"/>
      <c r="Z234" s="438"/>
      <c r="AA234" s="438"/>
      <c r="AB234" s="438"/>
      <c r="AC234" s="438"/>
      <c r="AD234" s="438"/>
      <c r="AE234" s="438"/>
    </row>
    <row r="235" spans="1:31" x14ac:dyDescent="0.25">
      <c r="A235" s="500"/>
      <c r="B235" s="500"/>
      <c r="C235" s="327">
        <v>28648</v>
      </c>
      <c r="D235" s="327" t="str">
        <f t="shared" si="6"/>
        <v>6FE8</v>
      </c>
      <c r="E235" s="438"/>
      <c r="F235" s="438"/>
      <c r="G235" s="438"/>
      <c r="H235" s="438"/>
      <c r="I235" s="438"/>
      <c r="J235" s="438"/>
      <c r="K235" s="438"/>
      <c r="L235" s="438"/>
      <c r="M235" s="438"/>
      <c r="N235" s="438"/>
      <c r="U235" s="500"/>
      <c r="V235" s="500"/>
      <c r="W235" s="327" t="str">
        <f t="shared" si="7"/>
        <v>6FE8</v>
      </c>
      <c r="X235" s="438"/>
      <c r="Y235" s="438"/>
      <c r="Z235" s="438"/>
      <c r="AA235" s="438"/>
      <c r="AB235" s="438"/>
      <c r="AC235" s="438"/>
      <c r="AD235" s="438"/>
      <c r="AE235" s="438"/>
    </row>
    <row r="236" spans="1:31" x14ac:dyDescent="0.25">
      <c r="A236" s="500"/>
      <c r="B236" s="500"/>
      <c r="C236" s="327">
        <v>28649</v>
      </c>
      <c r="D236" s="327" t="str">
        <f t="shared" si="6"/>
        <v>6FE9</v>
      </c>
      <c r="E236" s="438"/>
      <c r="F236" s="438"/>
      <c r="G236" s="438"/>
      <c r="H236" s="438"/>
      <c r="I236" s="438"/>
      <c r="J236" s="438"/>
      <c r="K236" s="438"/>
      <c r="L236" s="438"/>
      <c r="M236" s="438"/>
      <c r="N236" s="438"/>
      <c r="U236" s="500"/>
      <c r="V236" s="500"/>
      <c r="W236" s="327" t="str">
        <f t="shared" si="7"/>
        <v>6FE9</v>
      </c>
      <c r="X236" s="438"/>
      <c r="Y236" s="438"/>
      <c r="Z236" s="438"/>
      <c r="AA236" s="438"/>
      <c r="AB236" s="438"/>
      <c r="AC236" s="438"/>
      <c r="AD236" s="438"/>
      <c r="AE236" s="438"/>
    </row>
    <row r="237" spans="1:31" x14ac:dyDescent="0.25">
      <c r="A237" s="500"/>
      <c r="B237" s="500"/>
      <c r="C237" s="327">
        <v>28650</v>
      </c>
      <c r="D237" s="327" t="str">
        <f t="shared" si="6"/>
        <v>6FEA</v>
      </c>
      <c r="E237" s="438"/>
      <c r="F237" s="438"/>
      <c r="G237" s="438"/>
      <c r="H237" s="438"/>
      <c r="I237" s="438"/>
      <c r="J237" s="438"/>
      <c r="K237" s="438"/>
      <c r="L237" s="438"/>
      <c r="M237" s="438"/>
      <c r="N237" s="438"/>
      <c r="U237" s="500"/>
      <c r="V237" s="500"/>
      <c r="W237" s="327" t="str">
        <f t="shared" si="7"/>
        <v>6FEA</v>
      </c>
      <c r="X237" s="438"/>
      <c r="Y237" s="438"/>
      <c r="Z237" s="438"/>
      <c r="AA237" s="438"/>
      <c r="AB237" s="438"/>
      <c r="AC237" s="438"/>
      <c r="AD237" s="438"/>
      <c r="AE237" s="438"/>
    </row>
    <row r="238" spans="1:31" x14ac:dyDescent="0.25">
      <c r="A238" s="500"/>
      <c r="B238" s="500"/>
      <c r="C238" s="327">
        <v>28651</v>
      </c>
      <c r="D238" s="327" t="str">
        <f t="shared" si="6"/>
        <v>6FEB</v>
      </c>
      <c r="E238" s="438"/>
      <c r="F238" s="438"/>
      <c r="G238" s="438"/>
      <c r="H238" s="438"/>
      <c r="I238" s="438"/>
      <c r="J238" s="438"/>
      <c r="K238" s="438"/>
      <c r="L238" s="438"/>
      <c r="M238" s="438"/>
      <c r="N238" s="438"/>
      <c r="U238" s="500"/>
      <c r="V238" s="500"/>
      <c r="W238" s="327" t="str">
        <f t="shared" si="7"/>
        <v>6FEB</v>
      </c>
      <c r="X238" s="438"/>
      <c r="Y238" s="438"/>
      <c r="Z238" s="438"/>
      <c r="AA238" s="438"/>
      <c r="AB238" s="438"/>
      <c r="AC238" s="438"/>
      <c r="AD238" s="438"/>
      <c r="AE238" s="438"/>
    </row>
    <row r="239" spans="1:31" x14ac:dyDescent="0.25">
      <c r="A239" s="500"/>
      <c r="B239" s="500"/>
      <c r="C239" s="327">
        <v>28652</v>
      </c>
      <c r="D239" s="327" t="str">
        <f t="shared" si="6"/>
        <v>6FEC</v>
      </c>
      <c r="E239" s="438"/>
      <c r="F239" s="438"/>
      <c r="G239" s="438"/>
      <c r="H239" s="438"/>
      <c r="I239" s="438"/>
      <c r="J239" s="438"/>
      <c r="K239" s="438"/>
      <c r="L239" s="438"/>
      <c r="M239" s="438"/>
      <c r="N239" s="438"/>
      <c r="U239" s="500"/>
      <c r="V239" s="500"/>
      <c r="W239" s="327" t="str">
        <f t="shared" si="7"/>
        <v>6FEC</v>
      </c>
      <c r="X239" s="438"/>
      <c r="Y239" s="438"/>
      <c r="Z239" s="438"/>
      <c r="AA239" s="438"/>
      <c r="AB239" s="438"/>
      <c r="AC239" s="438"/>
      <c r="AD239" s="438"/>
      <c r="AE239" s="438"/>
    </row>
    <row r="240" spans="1:31" x14ac:dyDescent="0.25">
      <c r="A240" s="500"/>
      <c r="B240" s="500"/>
      <c r="C240" s="327">
        <v>28653</v>
      </c>
      <c r="D240" s="327" t="str">
        <f t="shared" si="6"/>
        <v>6FED</v>
      </c>
      <c r="E240" s="438"/>
      <c r="F240" s="438"/>
      <c r="G240" s="438"/>
      <c r="H240" s="438"/>
      <c r="I240" s="438"/>
      <c r="J240" s="438"/>
      <c r="K240" s="438"/>
      <c r="L240" s="438"/>
      <c r="M240" s="438"/>
      <c r="N240" s="438"/>
      <c r="U240" s="500"/>
      <c r="V240" s="500"/>
      <c r="W240" s="327" t="str">
        <f t="shared" si="7"/>
        <v>6FED</v>
      </c>
      <c r="X240" s="438"/>
      <c r="Y240" s="438"/>
      <c r="Z240" s="438"/>
      <c r="AA240" s="438"/>
      <c r="AB240" s="438"/>
      <c r="AC240" s="438"/>
      <c r="AD240" s="438"/>
      <c r="AE240" s="438"/>
    </row>
    <row r="241" spans="1:31" x14ac:dyDescent="0.25">
      <c r="A241" s="500"/>
      <c r="B241" s="500"/>
      <c r="C241" s="327">
        <v>28654</v>
      </c>
      <c r="D241" s="327" t="str">
        <f t="shared" si="6"/>
        <v>6FEE</v>
      </c>
      <c r="E241" s="438"/>
      <c r="F241" s="438"/>
      <c r="G241" s="438"/>
      <c r="H241" s="438"/>
      <c r="I241" s="438"/>
      <c r="J241" s="438"/>
      <c r="K241" s="438"/>
      <c r="L241" s="438"/>
      <c r="M241" s="438"/>
      <c r="N241" s="438"/>
      <c r="U241" s="500"/>
      <c r="V241" s="500"/>
      <c r="W241" s="327" t="str">
        <f t="shared" si="7"/>
        <v>6FEE</v>
      </c>
      <c r="X241" s="438"/>
      <c r="Y241" s="438"/>
      <c r="Z241" s="438"/>
      <c r="AA241" s="438"/>
      <c r="AB241" s="438"/>
      <c r="AC241" s="438"/>
      <c r="AD241" s="438"/>
      <c r="AE241" s="438"/>
    </row>
    <row r="242" spans="1:31" x14ac:dyDescent="0.25">
      <c r="A242" s="500"/>
      <c r="B242" s="500"/>
      <c r="C242" s="327">
        <v>28655</v>
      </c>
      <c r="D242" s="327" t="str">
        <f t="shared" si="6"/>
        <v>6FEF</v>
      </c>
      <c r="E242" s="438"/>
      <c r="F242" s="438"/>
      <c r="G242" s="438"/>
      <c r="H242" s="438"/>
      <c r="I242" s="438"/>
      <c r="J242" s="438"/>
      <c r="K242" s="438"/>
      <c r="L242" s="438"/>
      <c r="M242" s="438"/>
      <c r="N242" s="438"/>
      <c r="U242" s="500"/>
      <c r="V242" s="500"/>
      <c r="W242" s="327" t="str">
        <f t="shared" si="7"/>
        <v>6FEF</v>
      </c>
      <c r="X242" s="438"/>
      <c r="Y242" s="438"/>
      <c r="Z242" s="438"/>
      <c r="AA242" s="438"/>
      <c r="AB242" s="438"/>
      <c r="AC242" s="438"/>
      <c r="AD242" s="438"/>
      <c r="AE242" s="438"/>
    </row>
    <row r="243" spans="1:31" x14ac:dyDescent="0.25">
      <c r="A243" s="500"/>
      <c r="B243" s="500"/>
      <c r="C243" s="327">
        <v>28656</v>
      </c>
      <c r="D243" s="327" t="str">
        <f t="shared" si="6"/>
        <v>6FF0</v>
      </c>
      <c r="E243" s="438"/>
      <c r="F243" s="438"/>
      <c r="G243" s="438"/>
      <c r="H243" s="438"/>
      <c r="I243" s="438"/>
      <c r="J243" s="438"/>
      <c r="K243" s="438"/>
      <c r="L243" s="438"/>
      <c r="M243" s="438"/>
      <c r="N243" s="438"/>
      <c r="U243" s="500"/>
      <c r="V243" s="500"/>
      <c r="W243" s="327" t="str">
        <f t="shared" si="7"/>
        <v>6FF0</v>
      </c>
      <c r="X243" s="438"/>
      <c r="Y243" s="438"/>
      <c r="Z243" s="438"/>
      <c r="AA243" s="438"/>
      <c r="AB243" s="438"/>
      <c r="AC243" s="438"/>
      <c r="AD243" s="438"/>
      <c r="AE243" s="438"/>
    </row>
    <row r="244" spans="1:31" x14ac:dyDescent="0.25">
      <c r="A244" s="500"/>
      <c r="B244" s="500"/>
      <c r="C244" s="327">
        <v>28657</v>
      </c>
      <c r="D244" s="327" t="str">
        <f t="shared" si="6"/>
        <v>6FF1</v>
      </c>
      <c r="E244" s="438"/>
      <c r="F244" s="438"/>
      <c r="G244" s="438"/>
      <c r="H244" s="438"/>
      <c r="I244" s="438"/>
      <c r="J244" s="438"/>
      <c r="K244" s="438"/>
      <c r="L244" s="438"/>
      <c r="M244" s="438"/>
      <c r="N244" s="438"/>
      <c r="U244" s="500"/>
      <c r="V244" s="500"/>
      <c r="W244" s="327" t="str">
        <f t="shared" si="7"/>
        <v>6FF1</v>
      </c>
      <c r="X244" s="438"/>
      <c r="Y244" s="438"/>
      <c r="Z244" s="438"/>
      <c r="AA244" s="438"/>
      <c r="AB244" s="438"/>
      <c r="AC244" s="438"/>
      <c r="AD244" s="438"/>
      <c r="AE244" s="438"/>
    </row>
    <row r="245" spans="1:31" x14ac:dyDescent="0.25">
      <c r="A245" s="500"/>
      <c r="B245" s="500"/>
      <c r="C245" s="327">
        <v>28658</v>
      </c>
      <c r="D245" s="327" t="str">
        <f t="shared" si="6"/>
        <v>6FF2</v>
      </c>
      <c r="E245" s="438"/>
      <c r="F245" s="438"/>
      <c r="G245" s="438"/>
      <c r="H245" s="438"/>
      <c r="I245" s="438"/>
      <c r="J245" s="438"/>
      <c r="K245" s="438"/>
      <c r="L245" s="438"/>
      <c r="M245" s="438"/>
      <c r="N245" s="438"/>
      <c r="U245" s="500"/>
      <c r="V245" s="500"/>
      <c r="W245" s="327" t="str">
        <f t="shared" si="7"/>
        <v>6FF2</v>
      </c>
      <c r="X245" s="438"/>
      <c r="Y245" s="438"/>
      <c r="Z245" s="438"/>
      <c r="AA245" s="438"/>
      <c r="AB245" s="438"/>
      <c r="AC245" s="438"/>
      <c r="AD245" s="438"/>
      <c r="AE245" s="438"/>
    </row>
    <row r="246" spans="1:31" x14ac:dyDescent="0.25">
      <c r="A246" s="500"/>
      <c r="B246" s="500"/>
      <c r="C246" s="327">
        <v>28659</v>
      </c>
      <c r="D246" s="327" t="str">
        <f t="shared" si="6"/>
        <v>6FF3</v>
      </c>
      <c r="E246" s="438"/>
      <c r="F246" s="438"/>
      <c r="G246" s="438"/>
      <c r="H246" s="438"/>
      <c r="I246" s="438"/>
      <c r="J246" s="438"/>
      <c r="K246" s="438"/>
      <c r="L246" s="438"/>
      <c r="M246" s="438"/>
      <c r="N246" s="438"/>
      <c r="U246" s="500"/>
      <c r="V246" s="500"/>
      <c r="W246" s="327" t="str">
        <f t="shared" si="7"/>
        <v>6FF3</v>
      </c>
      <c r="X246" s="438"/>
      <c r="Y246" s="438"/>
      <c r="Z246" s="438"/>
      <c r="AA246" s="438"/>
      <c r="AB246" s="438"/>
      <c r="AC246" s="438"/>
      <c r="AD246" s="438"/>
      <c r="AE246" s="438"/>
    </row>
    <row r="247" spans="1:31" x14ac:dyDescent="0.25">
      <c r="A247" s="500"/>
      <c r="B247" s="500"/>
      <c r="C247" s="327">
        <v>28660</v>
      </c>
      <c r="D247" s="327" t="str">
        <f t="shared" si="6"/>
        <v>6FF4</v>
      </c>
      <c r="E247" s="438"/>
      <c r="F247" s="438"/>
      <c r="G247" s="438"/>
      <c r="H247" s="438"/>
      <c r="I247" s="438"/>
      <c r="J247" s="438"/>
      <c r="K247" s="438"/>
      <c r="L247" s="438"/>
      <c r="M247" s="438"/>
      <c r="N247" s="438"/>
      <c r="U247" s="500"/>
      <c r="V247" s="500"/>
      <c r="W247" s="327" t="str">
        <f t="shared" si="7"/>
        <v>6FF4</v>
      </c>
      <c r="X247" s="438"/>
      <c r="Y247" s="438"/>
      <c r="Z247" s="438"/>
      <c r="AA247" s="438"/>
      <c r="AB247" s="438"/>
      <c r="AC247" s="438"/>
      <c r="AD247" s="438"/>
      <c r="AE247" s="438"/>
    </row>
    <row r="248" spans="1:31" x14ac:dyDescent="0.25">
      <c r="A248" s="500"/>
      <c r="B248" s="500"/>
      <c r="C248" s="327">
        <v>28661</v>
      </c>
      <c r="D248" s="327" t="str">
        <f t="shared" si="6"/>
        <v>6FF5</v>
      </c>
      <c r="E248" s="438"/>
      <c r="F248" s="438"/>
      <c r="G248" s="438"/>
      <c r="H248" s="438"/>
      <c r="I248" s="438"/>
      <c r="J248" s="438"/>
      <c r="K248" s="438"/>
      <c r="L248" s="438"/>
      <c r="M248" s="438"/>
      <c r="N248" s="438"/>
      <c r="U248" s="500"/>
      <c r="V248" s="500"/>
      <c r="W248" s="327" t="str">
        <f t="shared" si="7"/>
        <v>6FF5</v>
      </c>
      <c r="X248" s="438"/>
      <c r="Y248" s="438"/>
      <c r="Z248" s="438"/>
      <c r="AA248" s="438"/>
      <c r="AB248" s="438"/>
      <c r="AC248" s="438"/>
      <c r="AD248" s="438"/>
      <c r="AE248" s="438"/>
    </row>
    <row r="249" spans="1:31" x14ac:dyDescent="0.25">
      <c r="A249" s="500"/>
      <c r="B249" s="500"/>
      <c r="C249" s="327">
        <v>28662</v>
      </c>
      <c r="D249" s="327" t="str">
        <f t="shared" si="6"/>
        <v>6FF6</v>
      </c>
      <c r="E249" s="438"/>
      <c r="F249" s="438"/>
      <c r="G249" s="438"/>
      <c r="H249" s="438"/>
      <c r="I249" s="438"/>
      <c r="J249" s="438"/>
      <c r="K249" s="438"/>
      <c r="L249" s="438"/>
      <c r="M249" s="438"/>
      <c r="N249" s="438"/>
      <c r="U249" s="500"/>
      <c r="V249" s="500"/>
      <c r="W249" s="327" t="str">
        <f t="shared" si="7"/>
        <v>6FF6</v>
      </c>
      <c r="X249" s="438"/>
      <c r="Y249" s="438"/>
      <c r="Z249" s="438"/>
      <c r="AA249" s="438"/>
      <c r="AB249" s="438"/>
      <c r="AC249" s="438"/>
      <c r="AD249" s="438"/>
      <c r="AE249" s="438"/>
    </row>
    <row r="250" spans="1:31" x14ac:dyDescent="0.25">
      <c r="A250" s="500"/>
      <c r="B250" s="500"/>
      <c r="C250" s="327">
        <v>28663</v>
      </c>
      <c r="D250" s="327" t="str">
        <f t="shared" si="6"/>
        <v>6FF7</v>
      </c>
      <c r="E250" s="438"/>
      <c r="F250" s="438"/>
      <c r="G250" s="438"/>
      <c r="H250" s="438"/>
      <c r="I250" s="438"/>
      <c r="J250" s="438"/>
      <c r="K250" s="438"/>
      <c r="L250" s="438"/>
      <c r="M250" s="438"/>
      <c r="N250" s="438"/>
      <c r="U250" s="500"/>
      <c r="V250" s="500"/>
      <c r="W250" s="327" t="str">
        <f t="shared" si="7"/>
        <v>6FF7</v>
      </c>
      <c r="X250" s="438"/>
      <c r="Y250" s="438"/>
      <c r="Z250" s="438"/>
      <c r="AA250" s="438"/>
      <c r="AB250" s="438"/>
      <c r="AC250" s="438"/>
      <c r="AD250" s="438"/>
      <c r="AE250" s="438"/>
    </row>
    <row r="251" spans="1:31" x14ac:dyDescent="0.25">
      <c r="A251" s="500"/>
      <c r="B251" s="500"/>
      <c r="C251" s="327">
        <v>28664</v>
      </c>
      <c r="D251" s="327" t="str">
        <f t="shared" si="6"/>
        <v>6FF8</v>
      </c>
      <c r="E251" s="438"/>
      <c r="F251" s="438"/>
      <c r="G251" s="438"/>
      <c r="H251" s="438"/>
      <c r="I251" s="438"/>
      <c r="J251" s="438"/>
      <c r="K251" s="438"/>
      <c r="L251" s="438"/>
      <c r="M251" s="438"/>
      <c r="N251" s="438"/>
      <c r="U251" s="500"/>
      <c r="V251" s="500"/>
      <c r="W251" s="327" t="str">
        <f t="shared" si="7"/>
        <v>6FF8</v>
      </c>
      <c r="X251" s="438"/>
      <c r="Y251" s="438"/>
      <c r="Z251" s="438"/>
      <c r="AA251" s="438"/>
      <c r="AB251" s="438"/>
      <c r="AC251" s="438"/>
      <c r="AD251" s="438"/>
      <c r="AE251" s="438"/>
    </row>
    <row r="252" spans="1:31" x14ac:dyDescent="0.25">
      <c r="A252" s="500"/>
      <c r="B252" s="500"/>
      <c r="C252" s="327">
        <v>28665</v>
      </c>
      <c r="D252" s="327" t="str">
        <f t="shared" si="6"/>
        <v>6FF9</v>
      </c>
      <c r="E252" s="438"/>
      <c r="F252" s="438"/>
      <c r="G252" s="438"/>
      <c r="H252" s="438"/>
      <c r="I252" s="438"/>
      <c r="J252" s="438"/>
      <c r="K252" s="438"/>
      <c r="L252" s="438"/>
      <c r="M252" s="438"/>
      <c r="N252" s="438"/>
      <c r="U252" s="500"/>
      <c r="V252" s="500"/>
      <c r="W252" s="327" t="str">
        <f t="shared" si="7"/>
        <v>6FF9</v>
      </c>
      <c r="X252" s="438"/>
      <c r="Y252" s="438"/>
      <c r="Z252" s="438"/>
      <c r="AA252" s="438"/>
      <c r="AB252" s="438"/>
      <c r="AC252" s="438"/>
      <c r="AD252" s="438"/>
      <c r="AE252" s="438"/>
    </row>
    <row r="253" spans="1:31" x14ac:dyDescent="0.25">
      <c r="A253" s="500"/>
      <c r="B253" s="500"/>
      <c r="C253" s="327">
        <v>28666</v>
      </c>
      <c r="D253" s="327" t="str">
        <f t="shared" si="6"/>
        <v>6FFA</v>
      </c>
      <c r="E253" s="438"/>
      <c r="F253" s="438"/>
      <c r="G253" s="438"/>
      <c r="H253" s="438"/>
      <c r="I253" s="438"/>
      <c r="J253" s="438"/>
      <c r="K253" s="438"/>
      <c r="L253" s="438"/>
      <c r="M253" s="438"/>
      <c r="N253" s="438"/>
      <c r="U253" s="500"/>
      <c r="V253" s="500"/>
      <c r="W253" s="327" t="str">
        <f t="shared" si="7"/>
        <v>6FFA</v>
      </c>
      <c r="X253" s="438"/>
      <c r="Y253" s="438"/>
      <c r="Z253" s="438"/>
      <c r="AA253" s="438"/>
      <c r="AB253" s="438"/>
      <c r="AC253" s="438"/>
      <c r="AD253" s="438"/>
      <c r="AE253" s="438"/>
    </row>
    <row r="254" spans="1:31" x14ac:dyDescent="0.25">
      <c r="A254" s="500"/>
      <c r="B254" s="500"/>
      <c r="C254" s="327">
        <v>28667</v>
      </c>
      <c r="D254" s="327" t="str">
        <f t="shared" si="6"/>
        <v>6FFB</v>
      </c>
      <c r="E254" s="438"/>
      <c r="F254" s="438"/>
      <c r="G254" s="438"/>
      <c r="H254" s="438"/>
      <c r="I254" s="438"/>
      <c r="J254" s="438"/>
      <c r="K254" s="438"/>
      <c r="L254" s="438"/>
      <c r="M254" s="438"/>
      <c r="N254" s="438"/>
      <c r="U254" s="500"/>
      <c r="V254" s="500"/>
      <c r="W254" s="327" t="str">
        <f t="shared" si="7"/>
        <v>6FFB</v>
      </c>
      <c r="X254" s="438"/>
      <c r="Y254" s="438"/>
      <c r="Z254" s="438"/>
      <c r="AA254" s="438"/>
      <c r="AB254" s="438"/>
      <c r="AC254" s="438"/>
      <c r="AD254" s="438"/>
      <c r="AE254" s="438"/>
    </row>
    <row r="255" spans="1:31" x14ac:dyDescent="0.25">
      <c r="A255" s="500"/>
      <c r="B255" s="500"/>
      <c r="C255" s="327">
        <v>28668</v>
      </c>
      <c r="D255" s="327" t="str">
        <f t="shared" si="6"/>
        <v>6FFC</v>
      </c>
      <c r="E255" s="438"/>
      <c r="F255" s="438"/>
      <c r="G255" s="438"/>
      <c r="H255" s="438"/>
      <c r="I255" s="438"/>
      <c r="J255" s="438"/>
      <c r="K255" s="438"/>
      <c r="L255" s="438"/>
      <c r="M255" s="438"/>
      <c r="N255" s="438"/>
      <c r="U255" s="500"/>
      <c r="V255" s="500"/>
      <c r="W255" s="327" t="str">
        <f t="shared" si="7"/>
        <v>6FFC</v>
      </c>
      <c r="X255" s="438"/>
      <c r="Y255" s="438"/>
      <c r="Z255" s="438"/>
      <c r="AA255" s="438"/>
      <c r="AB255" s="438"/>
      <c r="AC255" s="438"/>
      <c r="AD255" s="438"/>
      <c r="AE255" s="438"/>
    </row>
    <row r="256" spans="1:31" x14ac:dyDescent="0.25">
      <c r="A256" s="500"/>
      <c r="B256" s="500"/>
      <c r="C256" s="327">
        <v>28669</v>
      </c>
      <c r="D256" s="327" t="str">
        <f t="shared" si="6"/>
        <v>6FFD</v>
      </c>
      <c r="E256" s="438"/>
      <c r="F256" s="438"/>
      <c r="G256" s="438"/>
      <c r="H256" s="438"/>
      <c r="I256" s="438"/>
      <c r="J256" s="438"/>
      <c r="K256" s="438"/>
      <c r="L256" s="438"/>
      <c r="M256" s="438"/>
      <c r="N256" s="438"/>
      <c r="U256" s="500"/>
      <c r="V256" s="500"/>
      <c r="W256" s="327" t="str">
        <f t="shared" si="7"/>
        <v>6FFD</v>
      </c>
      <c r="X256" s="438"/>
      <c r="Y256" s="438"/>
      <c r="Z256" s="438"/>
      <c r="AA256" s="438"/>
      <c r="AB256" s="438"/>
      <c r="AC256" s="438"/>
      <c r="AD256" s="438"/>
      <c r="AE256" s="438"/>
    </row>
    <row r="257" spans="1:31" x14ac:dyDescent="0.25">
      <c r="A257" s="500"/>
      <c r="B257" s="500"/>
      <c r="C257" s="327">
        <v>28670</v>
      </c>
      <c r="D257" s="327" t="str">
        <f t="shared" si="6"/>
        <v>6FFE</v>
      </c>
      <c r="E257" s="438"/>
      <c r="F257" s="438"/>
      <c r="G257" s="438"/>
      <c r="H257" s="438"/>
      <c r="I257" s="438"/>
      <c r="J257" s="438"/>
      <c r="K257" s="438"/>
      <c r="L257" s="438"/>
      <c r="M257" s="438"/>
      <c r="N257" s="438"/>
      <c r="U257" s="500"/>
      <c r="V257" s="500"/>
      <c r="W257" s="327" t="str">
        <f t="shared" si="7"/>
        <v>6FFE</v>
      </c>
      <c r="X257" s="438"/>
      <c r="Y257" s="438"/>
      <c r="Z257" s="438"/>
      <c r="AA257" s="438"/>
      <c r="AB257" s="438"/>
      <c r="AC257" s="438"/>
      <c r="AD257" s="438"/>
      <c r="AE257" s="438"/>
    </row>
    <row r="258" spans="1:31" x14ac:dyDescent="0.25">
      <c r="A258" s="500"/>
      <c r="B258" s="500"/>
      <c r="C258" s="327">
        <v>28671</v>
      </c>
      <c r="D258" s="327" t="str">
        <f t="shared" si="6"/>
        <v>6FFF</v>
      </c>
      <c r="E258" s="438"/>
      <c r="F258" s="438"/>
      <c r="G258" s="438"/>
      <c r="H258" s="438"/>
      <c r="I258" s="438"/>
      <c r="J258" s="438"/>
      <c r="K258" s="438"/>
      <c r="L258" s="438"/>
      <c r="M258" s="438"/>
      <c r="N258" s="438"/>
    </row>
  </sheetData>
  <mergeCells count="2767">
    <mergeCell ref="E9:F9"/>
    <mergeCell ref="E10:F10"/>
    <mergeCell ref="E11:F11"/>
    <mergeCell ref="E12:F12"/>
    <mergeCell ref="E13:F13"/>
    <mergeCell ref="E14:F14"/>
    <mergeCell ref="E7:F7"/>
    <mergeCell ref="G7:H7"/>
    <mergeCell ref="I7:J7"/>
    <mergeCell ref="K7:L7"/>
    <mergeCell ref="E8:F8"/>
    <mergeCell ref="G8:H8"/>
    <mergeCell ref="I8:J8"/>
    <mergeCell ref="K8:L8"/>
    <mergeCell ref="E27:F27"/>
    <mergeCell ref="E28:F28"/>
    <mergeCell ref="E29:F29"/>
    <mergeCell ref="G24:H24"/>
    <mergeCell ref="G25:H25"/>
    <mergeCell ref="G26:H26"/>
    <mergeCell ref="G27:H27"/>
    <mergeCell ref="G28:H28"/>
    <mergeCell ref="G29:H29"/>
    <mergeCell ref="G18:H18"/>
    <mergeCell ref="G19:H19"/>
    <mergeCell ref="G20:H20"/>
    <mergeCell ref="G21:H21"/>
    <mergeCell ref="G22:H22"/>
    <mergeCell ref="G23:H23"/>
    <mergeCell ref="I9:J9"/>
    <mergeCell ref="I10:J10"/>
    <mergeCell ref="I11:J11"/>
    <mergeCell ref="E30:F30"/>
    <mergeCell ref="E31:F31"/>
    <mergeCell ref="E32:F32"/>
    <mergeCell ref="E21:F21"/>
    <mergeCell ref="E22:F22"/>
    <mergeCell ref="E23:F23"/>
    <mergeCell ref="E24:F24"/>
    <mergeCell ref="E25:F25"/>
    <mergeCell ref="E26:F26"/>
    <mergeCell ref="E15:F15"/>
    <mergeCell ref="E16:F16"/>
    <mergeCell ref="E17:F17"/>
    <mergeCell ref="E18:F18"/>
    <mergeCell ref="E19:F19"/>
    <mergeCell ref="E20:F20"/>
    <mergeCell ref="E45:F45"/>
    <mergeCell ref="E46:F46"/>
    <mergeCell ref="E47:F47"/>
    <mergeCell ref="E48:F48"/>
    <mergeCell ref="E49:F49"/>
    <mergeCell ref="E50:F50"/>
    <mergeCell ref="E39:F39"/>
    <mergeCell ref="E40:F40"/>
    <mergeCell ref="E41:F41"/>
    <mergeCell ref="E42:F42"/>
    <mergeCell ref="E43:F43"/>
    <mergeCell ref="E44:F44"/>
    <mergeCell ref="E33:F33"/>
    <mergeCell ref="E34:F34"/>
    <mergeCell ref="E35:F35"/>
    <mergeCell ref="E36:F36"/>
    <mergeCell ref="E37:F37"/>
    <mergeCell ref="E38:F38"/>
    <mergeCell ref="E63:F63"/>
    <mergeCell ref="E64:F64"/>
    <mergeCell ref="E65:F65"/>
    <mergeCell ref="E66:F66"/>
    <mergeCell ref="E67:F67"/>
    <mergeCell ref="E68:F68"/>
    <mergeCell ref="E57:F57"/>
    <mergeCell ref="E58:F58"/>
    <mergeCell ref="E59:F59"/>
    <mergeCell ref="E60:F60"/>
    <mergeCell ref="E61:F61"/>
    <mergeCell ref="E62:F62"/>
    <mergeCell ref="E51:F51"/>
    <mergeCell ref="E52:F52"/>
    <mergeCell ref="E53:F53"/>
    <mergeCell ref="E54:F54"/>
    <mergeCell ref="E55:F55"/>
    <mergeCell ref="E56:F56"/>
    <mergeCell ref="E81:F81"/>
    <mergeCell ref="E82:F82"/>
    <mergeCell ref="E83:F83"/>
    <mergeCell ref="E84:F84"/>
    <mergeCell ref="E85:F85"/>
    <mergeCell ref="E86:F86"/>
    <mergeCell ref="E75:F75"/>
    <mergeCell ref="E76:F76"/>
    <mergeCell ref="E77:F77"/>
    <mergeCell ref="E78:F78"/>
    <mergeCell ref="E79:F79"/>
    <mergeCell ref="E80:F80"/>
    <mergeCell ref="E69:F69"/>
    <mergeCell ref="E70:F70"/>
    <mergeCell ref="E71:F71"/>
    <mergeCell ref="E72:F72"/>
    <mergeCell ref="E73:F73"/>
    <mergeCell ref="E74:F74"/>
    <mergeCell ref="E99:F99"/>
    <mergeCell ref="E100:F100"/>
    <mergeCell ref="E101:F101"/>
    <mergeCell ref="E102:F102"/>
    <mergeCell ref="E103:F103"/>
    <mergeCell ref="E104:F104"/>
    <mergeCell ref="E93:F93"/>
    <mergeCell ref="E94:F94"/>
    <mergeCell ref="E95:F95"/>
    <mergeCell ref="E96:F96"/>
    <mergeCell ref="E97:F97"/>
    <mergeCell ref="E98:F98"/>
    <mergeCell ref="E87:F87"/>
    <mergeCell ref="E88:F88"/>
    <mergeCell ref="E89:F89"/>
    <mergeCell ref="E90:F90"/>
    <mergeCell ref="E91:F91"/>
    <mergeCell ref="E92:F92"/>
    <mergeCell ref="E117:F117"/>
    <mergeCell ref="E118:F118"/>
    <mergeCell ref="E119:F119"/>
    <mergeCell ref="E120:F120"/>
    <mergeCell ref="E121:F121"/>
    <mergeCell ref="E122:F122"/>
    <mergeCell ref="E111:F111"/>
    <mergeCell ref="E112:F112"/>
    <mergeCell ref="E113:F113"/>
    <mergeCell ref="E114:F114"/>
    <mergeCell ref="E115:F115"/>
    <mergeCell ref="E116:F116"/>
    <mergeCell ref="E105:F105"/>
    <mergeCell ref="E106:F106"/>
    <mergeCell ref="E107:F107"/>
    <mergeCell ref="E108:F108"/>
    <mergeCell ref="E109:F109"/>
    <mergeCell ref="E110:F110"/>
    <mergeCell ref="E135:F135"/>
    <mergeCell ref="E136:F136"/>
    <mergeCell ref="E137:F137"/>
    <mergeCell ref="E138:F138"/>
    <mergeCell ref="E139:F139"/>
    <mergeCell ref="E140:F140"/>
    <mergeCell ref="E129:F129"/>
    <mergeCell ref="E130:F130"/>
    <mergeCell ref="E131:F131"/>
    <mergeCell ref="E132:F132"/>
    <mergeCell ref="E133:F133"/>
    <mergeCell ref="E134:F134"/>
    <mergeCell ref="E123:F123"/>
    <mergeCell ref="E124:F124"/>
    <mergeCell ref="E125:F125"/>
    <mergeCell ref="E126:F126"/>
    <mergeCell ref="E127:F127"/>
    <mergeCell ref="E128:F128"/>
    <mergeCell ref="E153:F153"/>
    <mergeCell ref="E154:F154"/>
    <mergeCell ref="E155:F155"/>
    <mergeCell ref="E156:F156"/>
    <mergeCell ref="E157:F157"/>
    <mergeCell ref="E158:F158"/>
    <mergeCell ref="E147:F147"/>
    <mergeCell ref="E148:F148"/>
    <mergeCell ref="E149:F149"/>
    <mergeCell ref="E150:F150"/>
    <mergeCell ref="E151:F151"/>
    <mergeCell ref="E152:F152"/>
    <mergeCell ref="E141:F141"/>
    <mergeCell ref="E142:F142"/>
    <mergeCell ref="E143:F143"/>
    <mergeCell ref="E144:F144"/>
    <mergeCell ref="E145:F145"/>
    <mergeCell ref="E146:F146"/>
    <mergeCell ref="E171:F171"/>
    <mergeCell ref="E172:F172"/>
    <mergeCell ref="E173:F173"/>
    <mergeCell ref="E174:F174"/>
    <mergeCell ref="E175:F175"/>
    <mergeCell ref="E176:F176"/>
    <mergeCell ref="E165:F165"/>
    <mergeCell ref="E166:F166"/>
    <mergeCell ref="E167:F167"/>
    <mergeCell ref="E168:F168"/>
    <mergeCell ref="E169:F169"/>
    <mergeCell ref="E170:F170"/>
    <mergeCell ref="E159:F159"/>
    <mergeCell ref="E160:F160"/>
    <mergeCell ref="E161:F161"/>
    <mergeCell ref="E162:F162"/>
    <mergeCell ref="E163:F163"/>
    <mergeCell ref="E164:F164"/>
    <mergeCell ref="E189:F189"/>
    <mergeCell ref="E190:F190"/>
    <mergeCell ref="E191:F191"/>
    <mergeCell ref="E192:F192"/>
    <mergeCell ref="E193:F193"/>
    <mergeCell ref="E194:F194"/>
    <mergeCell ref="E183:F183"/>
    <mergeCell ref="E184:F184"/>
    <mergeCell ref="E185:F185"/>
    <mergeCell ref="E186:F186"/>
    <mergeCell ref="E187:F187"/>
    <mergeCell ref="E188:F188"/>
    <mergeCell ref="E177:F177"/>
    <mergeCell ref="E178:F178"/>
    <mergeCell ref="E179:F179"/>
    <mergeCell ref="E180:F180"/>
    <mergeCell ref="E181:F181"/>
    <mergeCell ref="E182:F182"/>
    <mergeCell ref="E218:F218"/>
    <mergeCell ref="E207:F207"/>
    <mergeCell ref="E208:F208"/>
    <mergeCell ref="E209:F209"/>
    <mergeCell ref="E210:F210"/>
    <mergeCell ref="E211:F211"/>
    <mergeCell ref="E212:F212"/>
    <mergeCell ref="E201:F201"/>
    <mergeCell ref="E202:F202"/>
    <mergeCell ref="E203:F203"/>
    <mergeCell ref="E204:F204"/>
    <mergeCell ref="E205:F205"/>
    <mergeCell ref="E206:F206"/>
    <mergeCell ref="E195:F195"/>
    <mergeCell ref="E196:F196"/>
    <mergeCell ref="E197:F197"/>
    <mergeCell ref="E198:F198"/>
    <mergeCell ref="E199:F199"/>
    <mergeCell ref="E200:F200"/>
    <mergeCell ref="G9:H9"/>
    <mergeCell ref="G10:H10"/>
    <mergeCell ref="G11:H11"/>
    <mergeCell ref="G12:H12"/>
    <mergeCell ref="G13:H13"/>
    <mergeCell ref="G14:H14"/>
    <mergeCell ref="G15:H15"/>
    <mergeCell ref="G16:H16"/>
    <mergeCell ref="G17:H17"/>
    <mergeCell ref="E219:F219"/>
    <mergeCell ref="E220:F220"/>
    <mergeCell ref="E221:F221"/>
    <mergeCell ref="E222:F222"/>
    <mergeCell ref="E223:F223"/>
    <mergeCell ref="E224:F224"/>
    <mergeCell ref="E213:F213"/>
    <mergeCell ref="E214:F214"/>
    <mergeCell ref="E215:F215"/>
    <mergeCell ref="E216:F216"/>
    <mergeCell ref="G42:H42"/>
    <mergeCell ref="G43:H43"/>
    <mergeCell ref="G44:H44"/>
    <mergeCell ref="G45:H45"/>
    <mergeCell ref="G46:H46"/>
    <mergeCell ref="G47:H47"/>
    <mergeCell ref="G36:H36"/>
    <mergeCell ref="G37:H37"/>
    <mergeCell ref="G38:H38"/>
    <mergeCell ref="G39:H39"/>
    <mergeCell ref="G40:H40"/>
    <mergeCell ref="G41:H41"/>
    <mergeCell ref="E217:F217"/>
    <mergeCell ref="G30:H30"/>
    <mergeCell ref="G31:H31"/>
    <mergeCell ref="G32:H32"/>
    <mergeCell ref="G33:H33"/>
    <mergeCell ref="G34:H34"/>
    <mergeCell ref="G35:H35"/>
    <mergeCell ref="G60:H60"/>
    <mergeCell ref="G61:H61"/>
    <mergeCell ref="G62:H62"/>
    <mergeCell ref="G63:H63"/>
    <mergeCell ref="G64:H64"/>
    <mergeCell ref="G65:H65"/>
    <mergeCell ref="G54:H54"/>
    <mergeCell ref="G55:H55"/>
    <mergeCell ref="G56:H56"/>
    <mergeCell ref="G57:H57"/>
    <mergeCell ref="G58:H58"/>
    <mergeCell ref="G59:H59"/>
    <mergeCell ref="G48:H48"/>
    <mergeCell ref="G49:H49"/>
    <mergeCell ref="G50:H50"/>
    <mergeCell ref="G51:H51"/>
    <mergeCell ref="G52:H52"/>
    <mergeCell ref="G53:H53"/>
    <mergeCell ref="G78:H78"/>
    <mergeCell ref="G79:H79"/>
    <mergeCell ref="G80:H80"/>
    <mergeCell ref="G81:H81"/>
    <mergeCell ref="G82:H82"/>
    <mergeCell ref="G83:H83"/>
    <mergeCell ref="G72:H72"/>
    <mergeCell ref="G73:H73"/>
    <mergeCell ref="G74:H74"/>
    <mergeCell ref="G75:H75"/>
    <mergeCell ref="G76:H76"/>
    <mergeCell ref="G77:H77"/>
    <mergeCell ref="G66:H66"/>
    <mergeCell ref="G67:H67"/>
    <mergeCell ref="G68:H68"/>
    <mergeCell ref="G69:H69"/>
    <mergeCell ref="G70:H70"/>
    <mergeCell ref="G71:H71"/>
    <mergeCell ref="G96:H96"/>
    <mergeCell ref="G97:H97"/>
    <mergeCell ref="G98:H98"/>
    <mergeCell ref="G99:H99"/>
    <mergeCell ref="G100:H100"/>
    <mergeCell ref="G101:H101"/>
    <mergeCell ref="G90:H90"/>
    <mergeCell ref="G91:H91"/>
    <mergeCell ref="G92:H92"/>
    <mergeCell ref="G93:H93"/>
    <mergeCell ref="G94:H94"/>
    <mergeCell ref="G95:H95"/>
    <mergeCell ref="G84:H84"/>
    <mergeCell ref="G85:H85"/>
    <mergeCell ref="G86:H86"/>
    <mergeCell ref="G87:H87"/>
    <mergeCell ref="G88:H88"/>
    <mergeCell ref="G89:H89"/>
    <mergeCell ref="G114:H114"/>
    <mergeCell ref="G115:H115"/>
    <mergeCell ref="G116:H116"/>
    <mergeCell ref="G117:H117"/>
    <mergeCell ref="G118:H118"/>
    <mergeCell ref="G119:H119"/>
    <mergeCell ref="G108:H108"/>
    <mergeCell ref="G109:H109"/>
    <mergeCell ref="G110:H110"/>
    <mergeCell ref="G111:H111"/>
    <mergeCell ref="G112:H112"/>
    <mergeCell ref="G113:H113"/>
    <mergeCell ref="G102:H102"/>
    <mergeCell ref="G103:H103"/>
    <mergeCell ref="G104:H104"/>
    <mergeCell ref="G105:H105"/>
    <mergeCell ref="G106:H106"/>
    <mergeCell ref="G107:H107"/>
    <mergeCell ref="G132:H132"/>
    <mergeCell ref="G133:H133"/>
    <mergeCell ref="G134:H134"/>
    <mergeCell ref="G135:H135"/>
    <mergeCell ref="G136:H136"/>
    <mergeCell ref="G137:H137"/>
    <mergeCell ref="G126:H126"/>
    <mergeCell ref="G127:H127"/>
    <mergeCell ref="G128:H128"/>
    <mergeCell ref="G129:H129"/>
    <mergeCell ref="G130:H130"/>
    <mergeCell ref="G131:H131"/>
    <mergeCell ref="G120:H120"/>
    <mergeCell ref="G121:H121"/>
    <mergeCell ref="G122:H122"/>
    <mergeCell ref="G123:H123"/>
    <mergeCell ref="G124:H124"/>
    <mergeCell ref="G125:H125"/>
    <mergeCell ref="G150:H150"/>
    <mergeCell ref="G151:H151"/>
    <mergeCell ref="G152:H152"/>
    <mergeCell ref="G153:H153"/>
    <mergeCell ref="G154:H154"/>
    <mergeCell ref="G155:H155"/>
    <mergeCell ref="G144:H144"/>
    <mergeCell ref="G145:H145"/>
    <mergeCell ref="G146:H146"/>
    <mergeCell ref="G147:H147"/>
    <mergeCell ref="G148:H148"/>
    <mergeCell ref="G149:H149"/>
    <mergeCell ref="G138:H138"/>
    <mergeCell ref="G139:H139"/>
    <mergeCell ref="G140:H140"/>
    <mergeCell ref="G141:H141"/>
    <mergeCell ref="G142:H142"/>
    <mergeCell ref="G143:H143"/>
    <mergeCell ref="G168:H168"/>
    <mergeCell ref="G169:H169"/>
    <mergeCell ref="G170:H170"/>
    <mergeCell ref="G171:H171"/>
    <mergeCell ref="G172:H172"/>
    <mergeCell ref="G173:H173"/>
    <mergeCell ref="G162:H162"/>
    <mergeCell ref="G163:H163"/>
    <mergeCell ref="G164:H164"/>
    <mergeCell ref="G165:H165"/>
    <mergeCell ref="G166:H166"/>
    <mergeCell ref="G167:H167"/>
    <mergeCell ref="G156:H156"/>
    <mergeCell ref="G157:H157"/>
    <mergeCell ref="G158:H158"/>
    <mergeCell ref="G159:H159"/>
    <mergeCell ref="G160:H160"/>
    <mergeCell ref="G161:H161"/>
    <mergeCell ref="G194:H194"/>
    <mergeCell ref="G195:H195"/>
    <mergeCell ref="G196:H196"/>
    <mergeCell ref="G197:H197"/>
    <mergeCell ref="G186:H186"/>
    <mergeCell ref="G187:H187"/>
    <mergeCell ref="G188:H188"/>
    <mergeCell ref="G189:H189"/>
    <mergeCell ref="G190:H190"/>
    <mergeCell ref="G191:H191"/>
    <mergeCell ref="G180:H180"/>
    <mergeCell ref="G181:H181"/>
    <mergeCell ref="G182:H182"/>
    <mergeCell ref="G183:H183"/>
    <mergeCell ref="G184:H184"/>
    <mergeCell ref="G185:H185"/>
    <mergeCell ref="G174:H174"/>
    <mergeCell ref="G175:H175"/>
    <mergeCell ref="G176:H176"/>
    <mergeCell ref="G177:H177"/>
    <mergeCell ref="G178:H178"/>
    <mergeCell ref="G179:H179"/>
    <mergeCell ref="I12:J12"/>
    <mergeCell ref="I13:J13"/>
    <mergeCell ref="I14:J14"/>
    <mergeCell ref="G216:H216"/>
    <mergeCell ref="G217:H217"/>
    <mergeCell ref="G218:H218"/>
    <mergeCell ref="G219:H219"/>
    <mergeCell ref="G220:H220"/>
    <mergeCell ref="G221:H221"/>
    <mergeCell ref="G210:H210"/>
    <mergeCell ref="G211:H211"/>
    <mergeCell ref="G212:H212"/>
    <mergeCell ref="G213:H213"/>
    <mergeCell ref="G214:H214"/>
    <mergeCell ref="G215:H215"/>
    <mergeCell ref="G204:H204"/>
    <mergeCell ref="G205:H205"/>
    <mergeCell ref="G206:H206"/>
    <mergeCell ref="G207:H207"/>
    <mergeCell ref="G208:H208"/>
    <mergeCell ref="G209:H209"/>
    <mergeCell ref="G198:H198"/>
    <mergeCell ref="G199:H199"/>
    <mergeCell ref="G200:H200"/>
    <mergeCell ref="G201:H201"/>
    <mergeCell ref="G202:H202"/>
    <mergeCell ref="G203:H203"/>
    <mergeCell ref="G192:H192"/>
    <mergeCell ref="G193:H193"/>
    <mergeCell ref="I27:J27"/>
    <mergeCell ref="I28:J28"/>
    <mergeCell ref="I29:J29"/>
    <mergeCell ref="I30:J30"/>
    <mergeCell ref="I31:J31"/>
    <mergeCell ref="I32:J32"/>
    <mergeCell ref="I21:J21"/>
    <mergeCell ref="I22:J22"/>
    <mergeCell ref="I23:J23"/>
    <mergeCell ref="I24:J24"/>
    <mergeCell ref="I25:J25"/>
    <mergeCell ref="I26:J26"/>
    <mergeCell ref="I15:J15"/>
    <mergeCell ref="I16:J16"/>
    <mergeCell ref="I17:J17"/>
    <mergeCell ref="I18:J18"/>
    <mergeCell ref="I19:J19"/>
    <mergeCell ref="I20:J20"/>
    <mergeCell ref="I45:J45"/>
    <mergeCell ref="I46:J46"/>
    <mergeCell ref="I47:J47"/>
    <mergeCell ref="I48:J48"/>
    <mergeCell ref="I49:J49"/>
    <mergeCell ref="I50:J50"/>
    <mergeCell ref="I39:J39"/>
    <mergeCell ref="I40:J40"/>
    <mergeCell ref="I41:J41"/>
    <mergeCell ref="I42:J42"/>
    <mergeCell ref="I43:J43"/>
    <mergeCell ref="I44:J44"/>
    <mergeCell ref="I33:J33"/>
    <mergeCell ref="I34:J34"/>
    <mergeCell ref="I35:J35"/>
    <mergeCell ref="I36:J36"/>
    <mergeCell ref="I37:J37"/>
    <mergeCell ref="I38:J38"/>
    <mergeCell ref="I63:J63"/>
    <mergeCell ref="I64:J64"/>
    <mergeCell ref="I65:J65"/>
    <mergeCell ref="I66:J66"/>
    <mergeCell ref="I67:J67"/>
    <mergeCell ref="I68:J68"/>
    <mergeCell ref="I57:J57"/>
    <mergeCell ref="I58:J58"/>
    <mergeCell ref="I59:J59"/>
    <mergeCell ref="I60:J60"/>
    <mergeCell ref="I61:J61"/>
    <mergeCell ref="I62:J62"/>
    <mergeCell ref="I51:J51"/>
    <mergeCell ref="I52:J52"/>
    <mergeCell ref="I53:J53"/>
    <mergeCell ref="I54:J54"/>
    <mergeCell ref="I55:J55"/>
    <mergeCell ref="I56:J56"/>
    <mergeCell ref="I81:J81"/>
    <mergeCell ref="I82:J82"/>
    <mergeCell ref="I83:J83"/>
    <mergeCell ref="I84:J84"/>
    <mergeCell ref="I85:J85"/>
    <mergeCell ref="I86:J86"/>
    <mergeCell ref="I75:J75"/>
    <mergeCell ref="I76:J76"/>
    <mergeCell ref="I77:J77"/>
    <mergeCell ref="I78:J78"/>
    <mergeCell ref="I79:J79"/>
    <mergeCell ref="I80:J80"/>
    <mergeCell ref="I69:J69"/>
    <mergeCell ref="I70:J70"/>
    <mergeCell ref="I71:J71"/>
    <mergeCell ref="I72:J72"/>
    <mergeCell ref="I73:J73"/>
    <mergeCell ref="I74:J74"/>
    <mergeCell ref="I99:J99"/>
    <mergeCell ref="I100:J100"/>
    <mergeCell ref="I101:J101"/>
    <mergeCell ref="I102:J102"/>
    <mergeCell ref="I103:J103"/>
    <mergeCell ref="I104:J104"/>
    <mergeCell ref="I93:J93"/>
    <mergeCell ref="I94:J94"/>
    <mergeCell ref="I95:J95"/>
    <mergeCell ref="I96:J96"/>
    <mergeCell ref="I97:J97"/>
    <mergeCell ref="I98:J98"/>
    <mergeCell ref="I87:J87"/>
    <mergeCell ref="I88:J88"/>
    <mergeCell ref="I89:J89"/>
    <mergeCell ref="I90:J90"/>
    <mergeCell ref="I91:J91"/>
    <mergeCell ref="I92:J92"/>
    <mergeCell ref="I117:J117"/>
    <mergeCell ref="I118:J118"/>
    <mergeCell ref="I119:J119"/>
    <mergeCell ref="I120:J120"/>
    <mergeCell ref="I121:J121"/>
    <mergeCell ref="I122:J122"/>
    <mergeCell ref="I111:J111"/>
    <mergeCell ref="I112:J112"/>
    <mergeCell ref="I113:J113"/>
    <mergeCell ref="I114:J114"/>
    <mergeCell ref="I115:J115"/>
    <mergeCell ref="I116:J116"/>
    <mergeCell ref="I105:J105"/>
    <mergeCell ref="I106:J106"/>
    <mergeCell ref="I107:J107"/>
    <mergeCell ref="I108:J108"/>
    <mergeCell ref="I109:J109"/>
    <mergeCell ref="I110:J110"/>
    <mergeCell ref="I135:J135"/>
    <mergeCell ref="I136:J136"/>
    <mergeCell ref="I137:J137"/>
    <mergeCell ref="I138:J138"/>
    <mergeCell ref="I139:J139"/>
    <mergeCell ref="I140:J140"/>
    <mergeCell ref="I129:J129"/>
    <mergeCell ref="I130:J130"/>
    <mergeCell ref="I131:J131"/>
    <mergeCell ref="I132:J132"/>
    <mergeCell ref="I133:J133"/>
    <mergeCell ref="I134:J134"/>
    <mergeCell ref="I123:J123"/>
    <mergeCell ref="I124:J124"/>
    <mergeCell ref="I125:J125"/>
    <mergeCell ref="I126:J126"/>
    <mergeCell ref="I127:J127"/>
    <mergeCell ref="I128:J128"/>
    <mergeCell ref="I153:J153"/>
    <mergeCell ref="I154:J154"/>
    <mergeCell ref="I155:J155"/>
    <mergeCell ref="I156:J156"/>
    <mergeCell ref="I157:J157"/>
    <mergeCell ref="I158:J158"/>
    <mergeCell ref="I147:J147"/>
    <mergeCell ref="I148:J148"/>
    <mergeCell ref="I149:J149"/>
    <mergeCell ref="I150:J150"/>
    <mergeCell ref="I151:J151"/>
    <mergeCell ref="I152:J152"/>
    <mergeCell ref="I141:J141"/>
    <mergeCell ref="I142:J142"/>
    <mergeCell ref="I143:J143"/>
    <mergeCell ref="I144:J144"/>
    <mergeCell ref="I145:J145"/>
    <mergeCell ref="I146:J146"/>
    <mergeCell ref="I171:J171"/>
    <mergeCell ref="I172:J172"/>
    <mergeCell ref="I173:J173"/>
    <mergeCell ref="I174:J174"/>
    <mergeCell ref="I175:J175"/>
    <mergeCell ref="I176:J176"/>
    <mergeCell ref="I165:J165"/>
    <mergeCell ref="I166:J166"/>
    <mergeCell ref="I167:J167"/>
    <mergeCell ref="I168:J168"/>
    <mergeCell ref="I169:J169"/>
    <mergeCell ref="I170:J170"/>
    <mergeCell ref="I159:J159"/>
    <mergeCell ref="I160:J160"/>
    <mergeCell ref="I161:J161"/>
    <mergeCell ref="I162:J162"/>
    <mergeCell ref="I163:J163"/>
    <mergeCell ref="I164:J164"/>
    <mergeCell ref="I189:J189"/>
    <mergeCell ref="I190:J190"/>
    <mergeCell ref="I191:J191"/>
    <mergeCell ref="I192:J192"/>
    <mergeCell ref="I193:J193"/>
    <mergeCell ref="I194:J194"/>
    <mergeCell ref="I183:J183"/>
    <mergeCell ref="I184:J184"/>
    <mergeCell ref="I185:J185"/>
    <mergeCell ref="I186:J186"/>
    <mergeCell ref="I187:J187"/>
    <mergeCell ref="I188:J188"/>
    <mergeCell ref="I177:J177"/>
    <mergeCell ref="I178:J178"/>
    <mergeCell ref="I179:J179"/>
    <mergeCell ref="I180:J180"/>
    <mergeCell ref="I181:J181"/>
    <mergeCell ref="I182:J182"/>
    <mergeCell ref="I217:J217"/>
    <mergeCell ref="I218:J218"/>
    <mergeCell ref="I207:J207"/>
    <mergeCell ref="I208:J208"/>
    <mergeCell ref="I209:J209"/>
    <mergeCell ref="I210:J210"/>
    <mergeCell ref="I211:J211"/>
    <mergeCell ref="I212:J212"/>
    <mergeCell ref="I201:J201"/>
    <mergeCell ref="I202:J202"/>
    <mergeCell ref="I203:J203"/>
    <mergeCell ref="I204:J204"/>
    <mergeCell ref="I205:J205"/>
    <mergeCell ref="I206:J206"/>
    <mergeCell ref="I195:J195"/>
    <mergeCell ref="I196:J196"/>
    <mergeCell ref="I197:J197"/>
    <mergeCell ref="I198:J198"/>
    <mergeCell ref="I199:J199"/>
    <mergeCell ref="I200:J200"/>
    <mergeCell ref="K24:L24"/>
    <mergeCell ref="K25:L25"/>
    <mergeCell ref="K26:L26"/>
    <mergeCell ref="K27:L27"/>
    <mergeCell ref="K28:L28"/>
    <mergeCell ref="K29:L29"/>
    <mergeCell ref="K18:L18"/>
    <mergeCell ref="K19:L19"/>
    <mergeCell ref="K20:L20"/>
    <mergeCell ref="K21:L21"/>
    <mergeCell ref="K22:L22"/>
    <mergeCell ref="K23:L23"/>
    <mergeCell ref="I225:J225"/>
    <mergeCell ref="K9:L9"/>
    <mergeCell ref="K10:L10"/>
    <mergeCell ref="K11:L11"/>
    <mergeCell ref="K12:L12"/>
    <mergeCell ref="K13:L13"/>
    <mergeCell ref="K14:L14"/>
    <mergeCell ref="K15:L15"/>
    <mergeCell ref="K16:L16"/>
    <mergeCell ref="K17:L17"/>
    <mergeCell ref="I219:J219"/>
    <mergeCell ref="I220:J220"/>
    <mergeCell ref="I221:J221"/>
    <mergeCell ref="I222:J222"/>
    <mergeCell ref="I223:J223"/>
    <mergeCell ref="I224:J224"/>
    <mergeCell ref="I213:J213"/>
    <mergeCell ref="I214:J214"/>
    <mergeCell ref="I215:J215"/>
    <mergeCell ref="I216:J216"/>
    <mergeCell ref="K42:L42"/>
    <mergeCell ref="K43:L43"/>
    <mergeCell ref="K44:L44"/>
    <mergeCell ref="K45:L45"/>
    <mergeCell ref="K46:L46"/>
    <mergeCell ref="K47:L47"/>
    <mergeCell ref="K36:L36"/>
    <mergeCell ref="K37:L37"/>
    <mergeCell ref="K38:L38"/>
    <mergeCell ref="K39:L39"/>
    <mergeCell ref="K40:L40"/>
    <mergeCell ref="K41:L41"/>
    <mergeCell ref="K30:L30"/>
    <mergeCell ref="K31:L31"/>
    <mergeCell ref="K32:L32"/>
    <mergeCell ref="K33:L33"/>
    <mergeCell ref="K34:L34"/>
    <mergeCell ref="K35:L35"/>
    <mergeCell ref="K60:L60"/>
    <mergeCell ref="K61:L61"/>
    <mergeCell ref="K62:L62"/>
    <mergeCell ref="K63:L63"/>
    <mergeCell ref="K64:L64"/>
    <mergeCell ref="K65:L65"/>
    <mergeCell ref="K54:L54"/>
    <mergeCell ref="K55:L55"/>
    <mergeCell ref="K56:L56"/>
    <mergeCell ref="K57:L57"/>
    <mergeCell ref="K58:L58"/>
    <mergeCell ref="K59:L59"/>
    <mergeCell ref="K48:L48"/>
    <mergeCell ref="K49:L49"/>
    <mergeCell ref="K50:L50"/>
    <mergeCell ref="K51:L51"/>
    <mergeCell ref="K52:L52"/>
    <mergeCell ref="K53:L53"/>
    <mergeCell ref="K78:L78"/>
    <mergeCell ref="K79:L79"/>
    <mergeCell ref="K80:L80"/>
    <mergeCell ref="K81:L81"/>
    <mergeCell ref="K82:L82"/>
    <mergeCell ref="K83:L83"/>
    <mergeCell ref="K72:L72"/>
    <mergeCell ref="K73:L73"/>
    <mergeCell ref="K74:L74"/>
    <mergeCell ref="K75:L75"/>
    <mergeCell ref="K76:L76"/>
    <mergeCell ref="K77:L77"/>
    <mergeCell ref="K66:L66"/>
    <mergeCell ref="K67:L67"/>
    <mergeCell ref="K68:L68"/>
    <mergeCell ref="K69:L69"/>
    <mergeCell ref="K70:L70"/>
    <mergeCell ref="K71:L71"/>
    <mergeCell ref="K96:L96"/>
    <mergeCell ref="K97:L97"/>
    <mergeCell ref="K98:L98"/>
    <mergeCell ref="K99:L99"/>
    <mergeCell ref="K100:L100"/>
    <mergeCell ref="K101:L101"/>
    <mergeCell ref="K90:L90"/>
    <mergeCell ref="K91:L91"/>
    <mergeCell ref="K92:L92"/>
    <mergeCell ref="K93:L93"/>
    <mergeCell ref="K94:L94"/>
    <mergeCell ref="K95:L95"/>
    <mergeCell ref="K84:L84"/>
    <mergeCell ref="K85:L85"/>
    <mergeCell ref="K86:L86"/>
    <mergeCell ref="K87:L87"/>
    <mergeCell ref="K88:L88"/>
    <mergeCell ref="K89:L89"/>
    <mergeCell ref="K114:L114"/>
    <mergeCell ref="K115:L115"/>
    <mergeCell ref="K116:L116"/>
    <mergeCell ref="K117:L117"/>
    <mergeCell ref="K118:L118"/>
    <mergeCell ref="K119:L119"/>
    <mergeCell ref="K108:L108"/>
    <mergeCell ref="K109:L109"/>
    <mergeCell ref="K110:L110"/>
    <mergeCell ref="K111:L111"/>
    <mergeCell ref="K112:L112"/>
    <mergeCell ref="K113:L113"/>
    <mergeCell ref="K102:L102"/>
    <mergeCell ref="K103:L103"/>
    <mergeCell ref="K104:L104"/>
    <mergeCell ref="K105:L105"/>
    <mergeCell ref="K106:L106"/>
    <mergeCell ref="K107:L107"/>
    <mergeCell ref="K132:L132"/>
    <mergeCell ref="K133:L133"/>
    <mergeCell ref="K134:L134"/>
    <mergeCell ref="K135:L135"/>
    <mergeCell ref="K136:L136"/>
    <mergeCell ref="K137:L137"/>
    <mergeCell ref="K126:L126"/>
    <mergeCell ref="K127:L127"/>
    <mergeCell ref="K128:L128"/>
    <mergeCell ref="K129:L129"/>
    <mergeCell ref="K130:L130"/>
    <mergeCell ref="K131:L131"/>
    <mergeCell ref="K120:L120"/>
    <mergeCell ref="K121:L121"/>
    <mergeCell ref="K122:L122"/>
    <mergeCell ref="K123:L123"/>
    <mergeCell ref="K124:L124"/>
    <mergeCell ref="K125:L125"/>
    <mergeCell ref="K150:L150"/>
    <mergeCell ref="K151:L151"/>
    <mergeCell ref="K152:L152"/>
    <mergeCell ref="K153:L153"/>
    <mergeCell ref="K154:L154"/>
    <mergeCell ref="K155:L155"/>
    <mergeCell ref="K144:L144"/>
    <mergeCell ref="K145:L145"/>
    <mergeCell ref="K146:L146"/>
    <mergeCell ref="K147:L147"/>
    <mergeCell ref="K148:L148"/>
    <mergeCell ref="K149:L149"/>
    <mergeCell ref="K138:L138"/>
    <mergeCell ref="K139:L139"/>
    <mergeCell ref="K140:L140"/>
    <mergeCell ref="K141:L141"/>
    <mergeCell ref="K142:L142"/>
    <mergeCell ref="K143:L143"/>
    <mergeCell ref="K168:L168"/>
    <mergeCell ref="K169:L169"/>
    <mergeCell ref="K170:L170"/>
    <mergeCell ref="K171:L171"/>
    <mergeCell ref="K172:L172"/>
    <mergeCell ref="K173:L173"/>
    <mergeCell ref="K162:L162"/>
    <mergeCell ref="K163:L163"/>
    <mergeCell ref="K164:L164"/>
    <mergeCell ref="K165:L165"/>
    <mergeCell ref="K166:L166"/>
    <mergeCell ref="K167:L167"/>
    <mergeCell ref="K156:L156"/>
    <mergeCell ref="K157:L157"/>
    <mergeCell ref="K158:L158"/>
    <mergeCell ref="K159:L159"/>
    <mergeCell ref="K160:L160"/>
    <mergeCell ref="K161:L161"/>
    <mergeCell ref="K186:L186"/>
    <mergeCell ref="K187:L187"/>
    <mergeCell ref="K188:L188"/>
    <mergeCell ref="K189:L189"/>
    <mergeCell ref="K190:L190"/>
    <mergeCell ref="K191:L191"/>
    <mergeCell ref="K180:L180"/>
    <mergeCell ref="K181:L181"/>
    <mergeCell ref="K182:L182"/>
    <mergeCell ref="K183:L183"/>
    <mergeCell ref="K184:L184"/>
    <mergeCell ref="K185:L185"/>
    <mergeCell ref="K174:L174"/>
    <mergeCell ref="K175:L175"/>
    <mergeCell ref="K176:L176"/>
    <mergeCell ref="K177:L177"/>
    <mergeCell ref="K178:L178"/>
    <mergeCell ref="K179:L179"/>
    <mergeCell ref="K214:L214"/>
    <mergeCell ref="K215:L215"/>
    <mergeCell ref="K204:L204"/>
    <mergeCell ref="K205:L205"/>
    <mergeCell ref="K206:L206"/>
    <mergeCell ref="K207:L207"/>
    <mergeCell ref="K208:L208"/>
    <mergeCell ref="K209:L209"/>
    <mergeCell ref="K198:L198"/>
    <mergeCell ref="K199:L199"/>
    <mergeCell ref="K200:L200"/>
    <mergeCell ref="K201:L201"/>
    <mergeCell ref="K202:L202"/>
    <mergeCell ref="K203:L203"/>
    <mergeCell ref="K192:L192"/>
    <mergeCell ref="K193:L193"/>
    <mergeCell ref="K194:L194"/>
    <mergeCell ref="K195:L195"/>
    <mergeCell ref="K196:L196"/>
    <mergeCell ref="K197:L197"/>
    <mergeCell ref="M19:N19"/>
    <mergeCell ref="M20:N20"/>
    <mergeCell ref="M21:N21"/>
    <mergeCell ref="M22:N22"/>
    <mergeCell ref="M23:N23"/>
    <mergeCell ref="M24:N24"/>
    <mergeCell ref="M13:N13"/>
    <mergeCell ref="M14:N14"/>
    <mergeCell ref="M15:N15"/>
    <mergeCell ref="M16:N16"/>
    <mergeCell ref="M17:N17"/>
    <mergeCell ref="M18:N18"/>
    <mergeCell ref="K222:L222"/>
    <mergeCell ref="K223:L223"/>
    <mergeCell ref="K224:L224"/>
    <mergeCell ref="K225:L225"/>
    <mergeCell ref="M7:N7"/>
    <mergeCell ref="M8:N8"/>
    <mergeCell ref="M9:N9"/>
    <mergeCell ref="M10:N10"/>
    <mergeCell ref="M11:N11"/>
    <mergeCell ref="M12:N12"/>
    <mergeCell ref="K216:L216"/>
    <mergeCell ref="K217:L217"/>
    <mergeCell ref="K218:L218"/>
    <mergeCell ref="K219:L219"/>
    <mergeCell ref="K220:L220"/>
    <mergeCell ref="K221:L221"/>
    <mergeCell ref="K210:L210"/>
    <mergeCell ref="K211:L211"/>
    <mergeCell ref="K212:L212"/>
    <mergeCell ref="K213:L213"/>
    <mergeCell ref="M37:N37"/>
    <mergeCell ref="M38:N38"/>
    <mergeCell ref="M39:N39"/>
    <mergeCell ref="M40:N40"/>
    <mergeCell ref="M41:N41"/>
    <mergeCell ref="M42:N42"/>
    <mergeCell ref="M31:N31"/>
    <mergeCell ref="M32:N32"/>
    <mergeCell ref="M33:N33"/>
    <mergeCell ref="M34:N34"/>
    <mergeCell ref="M35:N35"/>
    <mergeCell ref="M36:N36"/>
    <mergeCell ref="M25:N25"/>
    <mergeCell ref="M26:N26"/>
    <mergeCell ref="M27:N27"/>
    <mergeCell ref="M28:N28"/>
    <mergeCell ref="M29:N29"/>
    <mergeCell ref="M30:N30"/>
    <mergeCell ref="M55:N55"/>
    <mergeCell ref="M56:N56"/>
    <mergeCell ref="M57:N57"/>
    <mergeCell ref="M58:N58"/>
    <mergeCell ref="M59:N59"/>
    <mergeCell ref="M60:N60"/>
    <mergeCell ref="M49:N49"/>
    <mergeCell ref="M50:N50"/>
    <mergeCell ref="M51:N51"/>
    <mergeCell ref="M52:N52"/>
    <mergeCell ref="M53:N53"/>
    <mergeCell ref="M54:N54"/>
    <mergeCell ref="M43:N43"/>
    <mergeCell ref="M44:N44"/>
    <mergeCell ref="M45:N45"/>
    <mergeCell ref="M46:N46"/>
    <mergeCell ref="M47:N47"/>
    <mergeCell ref="M48:N48"/>
    <mergeCell ref="M73:N73"/>
    <mergeCell ref="M74:N74"/>
    <mergeCell ref="M75:N75"/>
    <mergeCell ref="M76:N76"/>
    <mergeCell ref="M77:N77"/>
    <mergeCell ref="M78:N78"/>
    <mergeCell ref="M67:N67"/>
    <mergeCell ref="M68:N68"/>
    <mergeCell ref="M69:N69"/>
    <mergeCell ref="M70:N70"/>
    <mergeCell ref="M71:N71"/>
    <mergeCell ref="M72:N72"/>
    <mergeCell ref="M61:N61"/>
    <mergeCell ref="M62:N62"/>
    <mergeCell ref="M63:N63"/>
    <mergeCell ref="M64:N64"/>
    <mergeCell ref="M65:N65"/>
    <mergeCell ref="M66:N66"/>
    <mergeCell ref="M91:N91"/>
    <mergeCell ref="M92:N92"/>
    <mergeCell ref="M93:N93"/>
    <mergeCell ref="M94:N94"/>
    <mergeCell ref="M95:N95"/>
    <mergeCell ref="M96:N96"/>
    <mergeCell ref="M85:N85"/>
    <mergeCell ref="M86:N86"/>
    <mergeCell ref="M87:N87"/>
    <mergeCell ref="M88:N88"/>
    <mergeCell ref="M89:N89"/>
    <mergeCell ref="M90:N90"/>
    <mergeCell ref="M79:N79"/>
    <mergeCell ref="M80:N80"/>
    <mergeCell ref="M81:N81"/>
    <mergeCell ref="M82:N82"/>
    <mergeCell ref="M83:N83"/>
    <mergeCell ref="M84:N84"/>
    <mergeCell ref="M109:N109"/>
    <mergeCell ref="M110:N110"/>
    <mergeCell ref="M111:N111"/>
    <mergeCell ref="M112:N112"/>
    <mergeCell ref="M113:N113"/>
    <mergeCell ref="M114:N114"/>
    <mergeCell ref="M103:N103"/>
    <mergeCell ref="M104:N104"/>
    <mergeCell ref="M105:N105"/>
    <mergeCell ref="M106:N106"/>
    <mergeCell ref="M107:N107"/>
    <mergeCell ref="M108:N108"/>
    <mergeCell ref="M97:N97"/>
    <mergeCell ref="M98:N98"/>
    <mergeCell ref="M99:N99"/>
    <mergeCell ref="M100:N100"/>
    <mergeCell ref="M101:N101"/>
    <mergeCell ref="M102:N102"/>
    <mergeCell ref="M127:N127"/>
    <mergeCell ref="M128:N128"/>
    <mergeCell ref="M129:N129"/>
    <mergeCell ref="M130:N130"/>
    <mergeCell ref="M131:N131"/>
    <mergeCell ref="M132:N132"/>
    <mergeCell ref="M121:N121"/>
    <mergeCell ref="M122:N122"/>
    <mergeCell ref="M123:N123"/>
    <mergeCell ref="M125:N125"/>
    <mergeCell ref="M126:N126"/>
    <mergeCell ref="M115:N115"/>
    <mergeCell ref="M116:N116"/>
    <mergeCell ref="M117:N117"/>
    <mergeCell ref="M118:N118"/>
    <mergeCell ref="M119:N119"/>
    <mergeCell ref="M120:N120"/>
    <mergeCell ref="M145:N145"/>
    <mergeCell ref="M146:N146"/>
    <mergeCell ref="M147:N147"/>
    <mergeCell ref="M148:N148"/>
    <mergeCell ref="M149:N149"/>
    <mergeCell ref="M150:N150"/>
    <mergeCell ref="M139:N139"/>
    <mergeCell ref="M140:N140"/>
    <mergeCell ref="M141:N141"/>
    <mergeCell ref="M142:N142"/>
    <mergeCell ref="M143:N143"/>
    <mergeCell ref="M144:N144"/>
    <mergeCell ref="M133:N133"/>
    <mergeCell ref="M134:N134"/>
    <mergeCell ref="M135:N135"/>
    <mergeCell ref="M136:N136"/>
    <mergeCell ref="M137:N137"/>
    <mergeCell ref="M138:N138"/>
    <mergeCell ref="M163:N163"/>
    <mergeCell ref="M164:N164"/>
    <mergeCell ref="M165:N165"/>
    <mergeCell ref="M166:N166"/>
    <mergeCell ref="M167:N167"/>
    <mergeCell ref="M168:N168"/>
    <mergeCell ref="M157:N157"/>
    <mergeCell ref="M158:N158"/>
    <mergeCell ref="M159:N159"/>
    <mergeCell ref="M160:N160"/>
    <mergeCell ref="M161:N161"/>
    <mergeCell ref="M162:N162"/>
    <mergeCell ref="M151:N151"/>
    <mergeCell ref="M152:N152"/>
    <mergeCell ref="M153:N153"/>
    <mergeCell ref="M154:N154"/>
    <mergeCell ref="M155:N155"/>
    <mergeCell ref="M156:N156"/>
    <mergeCell ref="M181:N181"/>
    <mergeCell ref="M182:N182"/>
    <mergeCell ref="M183:N183"/>
    <mergeCell ref="M184:N184"/>
    <mergeCell ref="M185:N185"/>
    <mergeCell ref="M186:N186"/>
    <mergeCell ref="M175:N175"/>
    <mergeCell ref="M176:N176"/>
    <mergeCell ref="M177:N177"/>
    <mergeCell ref="M178:N178"/>
    <mergeCell ref="M179:N179"/>
    <mergeCell ref="M180:N180"/>
    <mergeCell ref="M169:N169"/>
    <mergeCell ref="M170:N170"/>
    <mergeCell ref="M171:N171"/>
    <mergeCell ref="M172:N172"/>
    <mergeCell ref="M173:N173"/>
    <mergeCell ref="M174:N174"/>
    <mergeCell ref="M209:N209"/>
    <mergeCell ref="M210:N210"/>
    <mergeCell ref="M199:N199"/>
    <mergeCell ref="M200:N200"/>
    <mergeCell ref="M201:N201"/>
    <mergeCell ref="M202:N202"/>
    <mergeCell ref="M203:N203"/>
    <mergeCell ref="M204:N204"/>
    <mergeCell ref="M193:N193"/>
    <mergeCell ref="M194:N194"/>
    <mergeCell ref="M195:N195"/>
    <mergeCell ref="M196:N196"/>
    <mergeCell ref="M197:N197"/>
    <mergeCell ref="M198:N198"/>
    <mergeCell ref="M187:N187"/>
    <mergeCell ref="M188:N188"/>
    <mergeCell ref="M189:N189"/>
    <mergeCell ref="M190:N190"/>
    <mergeCell ref="M191:N191"/>
    <mergeCell ref="M192:N192"/>
    <mergeCell ref="A15:B15"/>
    <mergeCell ref="A16:B16"/>
    <mergeCell ref="A17:B17"/>
    <mergeCell ref="A18:B18"/>
    <mergeCell ref="A19:B19"/>
    <mergeCell ref="A20:B20"/>
    <mergeCell ref="M223:N223"/>
    <mergeCell ref="M224:N224"/>
    <mergeCell ref="M225:N225"/>
    <mergeCell ref="A8:B8"/>
    <mergeCell ref="A9:B9"/>
    <mergeCell ref="A10:B10"/>
    <mergeCell ref="A11:B11"/>
    <mergeCell ref="A12:B12"/>
    <mergeCell ref="A13:B13"/>
    <mergeCell ref="A14:B14"/>
    <mergeCell ref="M217:N217"/>
    <mergeCell ref="M218:N218"/>
    <mergeCell ref="M219:N219"/>
    <mergeCell ref="M220:N220"/>
    <mergeCell ref="M221:N221"/>
    <mergeCell ref="M222:N222"/>
    <mergeCell ref="M211:N211"/>
    <mergeCell ref="M212:N212"/>
    <mergeCell ref="M213:N213"/>
    <mergeCell ref="M214:N214"/>
    <mergeCell ref="M215:N215"/>
    <mergeCell ref="M216:N216"/>
    <mergeCell ref="M205:N205"/>
    <mergeCell ref="M206:N206"/>
    <mergeCell ref="M207:N207"/>
    <mergeCell ref="M208:N208"/>
    <mergeCell ref="A33:B33"/>
    <mergeCell ref="A34:B34"/>
    <mergeCell ref="A35:B35"/>
    <mergeCell ref="A36:B36"/>
    <mergeCell ref="A37:B37"/>
    <mergeCell ref="A38:B38"/>
    <mergeCell ref="A27:B27"/>
    <mergeCell ref="A28:B28"/>
    <mergeCell ref="A29:B29"/>
    <mergeCell ref="A30:B30"/>
    <mergeCell ref="A31:B31"/>
    <mergeCell ref="A32:B32"/>
    <mergeCell ref="A21:B21"/>
    <mergeCell ref="A22:B22"/>
    <mergeCell ref="A23:B23"/>
    <mergeCell ref="A24:B24"/>
    <mergeCell ref="A25:B25"/>
    <mergeCell ref="A26:B26"/>
    <mergeCell ref="A51:B51"/>
    <mergeCell ref="A52:B52"/>
    <mergeCell ref="A53:B53"/>
    <mergeCell ref="A54:B54"/>
    <mergeCell ref="A55:B55"/>
    <mergeCell ref="A56:B56"/>
    <mergeCell ref="A45:B45"/>
    <mergeCell ref="A46:B46"/>
    <mergeCell ref="A47:B47"/>
    <mergeCell ref="A48:B48"/>
    <mergeCell ref="A49:B49"/>
    <mergeCell ref="A50:B50"/>
    <mergeCell ref="A39:B39"/>
    <mergeCell ref="A40:B40"/>
    <mergeCell ref="A41:B41"/>
    <mergeCell ref="A42:B42"/>
    <mergeCell ref="A43:B43"/>
    <mergeCell ref="A44:B44"/>
    <mergeCell ref="A69:B69"/>
    <mergeCell ref="A70:B70"/>
    <mergeCell ref="A71:B71"/>
    <mergeCell ref="A72:B72"/>
    <mergeCell ref="A73:B73"/>
    <mergeCell ref="A74:B74"/>
    <mergeCell ref="A63:B63"/>
    <mergeCell ref="A64:B64"/>
    <mergeCell ref="A65:B65"/>
    <mergeCell ref="A66:B66"/>
    <mergeCell ref="A67:B67"/>
    <mergeCell ref="A68:B68"/>
    <mergeCell ref="A57:B57"/>
    <mergeCell ref="A58:B58"/>
    <mergeCell ref="A59:B59"/>
    <mergeCell ref="A60:B60"/>
    <mergeCell ref="A61:B61"/>
    <mergeCell ref="A62:B62"/>
    <mergeCell ref="A87:B87"/>
    <mergeCell ref="A88:B88"/>
    <mergeCell ref="A89:B89"/>
    <mergeCell ref="A90:B90"/>
    <mergeCell ref="A91:B91"/>
    <mergeCell ref="A92:B92"/>
    <mergeCell ref="A81:B81"/>
    <mergeCell ref="A82:B82"/>
    <mergeCell ref="A83:B83"/>
    <mergeCell ref="A84:B84"/>
    <mergeCell ref="A85:B85"/>
    <mergeCell ref="A86:B86"/>
    <mergeCell ref="A75:B75"/>
    <mergeCell ref="A76:B76"/>
    <mergeCell ref="A77:B77"/>
    <mergeCell ref="A78:B78"/>
    <mergeCell ref="A79:B79"/>
    <mergeCell ref="A80:B80"/>
    <mergeCell ref="A105:B105"/>
    <mergeCell ref="A106:B106"/>
    <mergeCell ref="A107:B107"/>
    <mergeCell ref="A108:B108"/>
    <mergeCell ref="A109:B109"/>
    <mergeCell ref="A110:B110"/>
    <mergeCell ref="A99:B99"/>
    <mergeCell ref="A100:B100"/>
    <mergeCell ref="A101:B101"/>
    <mergeCell ref="A102:B102"/>
    <mergeCell ref="A103:B103"/>
    <mergeCell ref="A104:B104"/>
    <mergeCell ref="A93:B93"/>
    <mergeCell ref="A94:B94"/>
    <mergeCell ref="A95:B95"/>
    <mergeCell ref="A96:B96"/>
    <mergeCell ref="A97:B97"/>
    <mergeCell ref="A98:B98"/>
    <mergeCell ref="A123:B123"/>
    <mergeCell ref="A124:B124"/>
    <mergeCell ref="A125:B125"/>
    <mergeCell ref="A126:B126"/>
    <mergeCell ref="A127:B127"/>
    <mergeCell ref="A128:B128"/>
    <mergeCell ref="A117:B117"/>
    <mergeCell ref="A118:B118"/>
    <mergeCell ref="A119:B119"/>
    <mergeCell ref="A120:B120"/>
    <mergeCell ref="A121:B121"/>
    <mergeCell ref="A122:B122"/>
    <mergeCell ref="A111:B111"/>
    <mergeCell ref="A112:B112"/>
    <mergeCell ref="A113:B113"/>
    <mergeCell ref="A114:B114"/>
    <mergeCell ref="A115:B115"/>
    <mergeCell ref="A116:B116"/>
    <mergeCell ref="A141:B141"/>
    <mergeCell ref="A142:B142"/>
    <mergeCell ref="A143:B143"/>
    <mergeCell ref="A144:B144"/>
    <mergeCell ref="A145:B145"/>
    <mergeCell ref="A146:B146"/>
    <mergeCell ref="A135:B135"/>
    <mergeCell ref="A136:B136"/>
    <mergeCell ref="A137:B137"/>
    <mergeCell ref="A138:B138"/>
    <mergeCell ref="A139:B139"/>
    <mergeCell ref="A140:B140"/>
    <mergeCell ref="A129:B129"/>
    <mergeCell ref="A130:B130"/>
    <mergeCell ref="A131:B131"/>
    <mergeCell ref="A132:B132"/>
    <mergeCell ref="A133:B133"/>
    <mergeCell ref="A134:B134"/>
    <mergeCell ref="A159:B159"/>
    <mergeCell ref="A160:B160"/>
    <mergeCell ref="A161:B161"/>
    <mergeCell ref="A162:B162"/>
    <mergeCell ref="A163:B163"/>
    <mergeCell ref="A164:B164"/>
    <mergeCell ref="A153:B153"/>
    <mergeCell ref="A154:B154"/>
    <mergeCell ref="A155:B155"/>
    <mergeCell ref="A156:B156"/>
    <mergeCell ref="A157:B157"/>
    <mergeCell ref="A158:B158"/>
    <mergeCell ref="A147:B147"/>
    <mergeCell ref="A148:B148"/>
    <mergeCell ref="A149:B149"/>
    <mergeCell ref="A150:B150"/>
    <mergeCell ref="A151:B151"/>
    <mergeCell ref="A152:B152"/>
    <mergeCell ref="A177:B177"/>
    <mergeCell ref="A178:B178"/>
    <mergeCell ref="A179:B179"/>
    <mergeCell ref="A180:B180"/>
    <mergeCell ref="A181:B181"/>
    <mergeCell ref="A182:B182"/>
    <mergeCell ref="A171:B171"/>
    <mergeCell ref="A172:B172"/>
    <mergeCell ref="A173:B173"/>
    <mergeCell ref="A174:B174"/>
    <mergeCell ref="A175:B175"/>
    <mergeCell ref="A176:B176"/>
    <mergeCell ref="A165:B165"/>
    <mergeCell ref="A166:B166"/>
    <mergeCell ref="A167:B167"/>
    <mergeCell ref="A168:B168"/>
    <mergeCell ref="A169:B169"/>
    <mergeCell ref="A170:B170"/>
    <mergeCell ref="A195:B195"/>
    <mergeCell ref="A196:B196"/>
    <mergeCell ref="A197:B197"/>
    <mergeCell ref="A198:B198"/>
    <mergeCell ref="A199:B199"/>
    <mergeCell ref="A200:B200"/>
    <mergeCell ref="A189:B189"/>
    <mergeCell ref="A190:B190"/>
    <mergeCell ref="A191:B191"/>
    <mergeCell ref="A192:B192"/>
    <mergeCell ref="A193:B193"/>
    <mergeCell ref="A194:B194"/>
    <mergeCell ref="A183:B183"/>
    <mergeCell ref="A184:B184"/>
    <mergeCell ref="A185:B185"/>
    <mergeCell ref="A186:B186"/>
    <mergeCell ref="A187:B187"/>
    <mergeCell ref="A188:B188"/>
    <mergeCell ref="A213:B213"/>
    <mergeCell ref="A214:B214"/>
    <mergeCell ref="A215:B215"/>
    <mergeCell ref="A216:B216"/>
    <mergeCell ref="A217:B217"/>
    <mergeCell ref="A218:B218"/>
    <mergeCell ref="A207:B207"/>
    <mergeCell ref="A208:B208"/>
    <mergeCell ref="A209:B209"/>
    <mergeCell ref="A210:B210"/>
    <mergeCell ref="A211:B211"/>
    <mergeCell ref="A212:B212"/>
    <mergeCell ref="A201:B201"/>
    <mergeCell ref="A202:B202"/>
    <mergeCell ref="A203:B203"/>
    <mergeCell ref="A204:B204"/>
    <mergeCell ref="A205:B205"/>
    <mergeCell ref="A206:B206"/>
    <mergeCell ref="M227:N227"/>
    <mergeCell ref="E228:F228"/>
    <mergeCell ref="G228:H228"/>
    <mergeCell ref="I228:J228"/>
    <mergeCell ref="K228:L228"/>
    <mergeCell ref="M228:N228"/>
    <mergeCell ref="A225:B225"/>
    <mergeCell ref="E226:F226"/>
    <mergeCell ref="G226:H226"/>
    <mergeCell ref="I226:J226"/>
    <mergeCell ref="K226:L226"/>
    <mergeCell ref="M226:N226"/>
    <mergeCell ref="A226:B226"/>
    <mergeCell ref="A219:B219"/>
    <mergeCell ref="A220:B220"/>
    <mergeCell ref="A221:B221"/>
    <mergeCell ref="A222:B222"/>
    <mergeCell ref="A223:B223"/>
    <mergeCell ref="A224:B224"/>
    <mergeCell ref="G222:H222"/>
    <mergeCell ref="G223:H223"/>
    <mergeCell ref="G224:H224"/>
    <mergeCell ref="G225:H225"/>
    <mergeCell ref="E225:F225"/>
    <mergeCell ref="E233:F233"/>
    <mergeCell ref="G233:H233"/>
    <mergeCell ref="I233:J233"/>
    <mergeCell ref="K233:L233"/>
    <mergeCell ref="M233:N233"/>
    <mergeCell ref="E234:F234"/>
    <mergeCell ref="G234:H234"/>
    <mergeCell ref="I234:J234"/>
    <mergeCell ref="K234:L234"/>
    <mergeCell ref="M234:N234"/>
    <mergeCell ref="E231:F231"/>
    <mergeCell ref="G231:H231"/>
    <mergeCell ref="I231:J231"/>
    <mergeCell ref="K231:L231"/>
    <mergeCell ref="M231:N231"/>
    <mergeCell ref="E232:F232"/>
    <mergeCell ref="G232:H232"/>
    <mergeCell ref="I232:J232"/>
    <mergeCell ref="K232:L232"/>
    <mergeCell ref="M232:N232"/>
    <mergeCell ref="E237:F237"/>
    <mergeCell ref="G237:H237"/>
    <mergeCell ref="I237:J237"/>
    <mergeCell ref="K237:L237"/>
    <mergeCell ref="M237:N237"/>
    <mergeCell ref="E238:F238"/>
    <mergeCell ref="G238:H238"/>
    <mergeCell ref="I238:J238"/>
    <mergeCell ref="K238:L238"/>
    <mergeCell ref="M238:N238"/>
    <mergeCell ref="E235:F235"/>
    <mergeCell ref="G235:H235"/>
    <mergeCell ref="I235:J235"/>
    <mergeCell ref="K235:L235"/>
    <mergeCell ref="M235:N235"/>
    <mergeCell ref="E236:F236"/>
    <mergeCell ref="G236:H236"/>
    <mergeCell ref="I236:J236"/>
    <mergeCell ref="K236:L236"/>
    <mergeCell ref="M236:N236"/>
    <mergeCell ref="E241:F241"/>
    <mergeCell ref="G241:H241"/>
    <mergeCell ref="I241:J241"/>
    <mergeCell ref="K241:L241"/>
    <mergeCell ref="M241:N241"/>
    <mergeCell ref="E242:F242"/>
    <mergeCell ref="G242:H242"/>
    <mergeCell ref="I242:J242"/>
    <mergeCell ref="K242:L242"/>
    <mergeCell ref="M242:N242"/>
    <mergeCell ref="E239:F239"/>
    <mergeCell ref="G239:H239"/>
    <mergeCell ref="I239:J239"/>
    <mergeCell ref="K239:L239"/>
    <mergeCell ref="M239:N239"/>
    <mergeCell ref="E240:F240"/>
    <mergeCell ref="G240:H240"/>
    <mergeCell ref="I240:J240"/>
    <mergeCell ref="K240:L240"/>
    <mergeCell ref="M240:N240"/>
    <mergeCell ref="E245:F245"/>
    <mergeCell ref="G245:H245"/>
    <mergeCell ref="I245:J245"/>
    <mergeCell ref="K245:L245"/>
    <mergeCell ref="M245:N245"/>
    <mergeCell ref="E246:F246"/>
    <mergeCell ref="G246:H246"/>
    <mergeCell ref="I246:J246"/>
    <mergeCell ref="K246:L246"/>
    <mergeCell ref="M246:N246"/>
    <mergeCell ref="E243:F243"/>
    <mergeCell ref="G243:H243"/>
    <mergeCell ref="I243:J243"/>
    <mergeCell ref="K243:L243"/>
    <mergeCell ref="M243:N243"/>
    <mergeCell ref="E244:F244"/>
    <mergeCell ref="G244:H244"/>
    <mergeCell ref="I244:J244"/>
    <mergeCell ref="K244:L244"/>
    <mergeCell ref="M244:N244"/>
    <mergeCell ref="E249:F249"/>
    <mergeCell ref="G249:H249"/>
    <mergeCell ref="I249:J249"/>
    <mergeCell ref="K249:L249"/>
    <mergeCell ref="M249:N249"/>
    <mergeCell ref="E250:F250"/>
    <mergeCell ref="G250:H250"/>
    <mergeCell ref="I250:J250"/>
    <mergeCell ref="K250:L250"/>
    <mergeCell ref="M250:N250"/>
    <mergeCell ref="E247:F247"/>
    <mergeCell ref="G247:H247"/>
    <mergeCell ref="I247:J247"/>
    <mergeCell ref="K247:L247"/>
    <mergeCell ref="M247:N247"/>
    <mergeCell ref="E248:F248"/>
    <mergeCell ref="G248:H248"/>
    <mergeCell ref="I248:J248"/>
    <mergeCell ref="K248:L248"/>
    <mergeCell ref="M248:N248"/>
    <mergeCell ref="E253:F253"/>
    <mergeCell ref="G253:H253"/>
    <mergeCell ref="I253:J253"/>
    <mergeCell ref="K253:L253"/>
    <mergeCell ref="M253:N253"/>
    <mergeCell ref="E254:F254"/>
    <mergeCell ref="G254:H254"/>
    <mergeCell ref="I254:J254"/>
    <mergeCell ref="K254:L254"/>
    <mergeCell ref="M254:N254"/>
    <mergeCell ref="E251:F251"/>
    <mergeCell ref="G251:H251"/>
    <mergeCell ref="I251:J251"/>
    <mergeCell ref="K251:L251"/>
    <mergeCell ref="M251:N251"/>
    <mergeCell ref="E252:F252"/>
    <mergeCell ref="G252:H252"/>
    <mergeCell ref="I252:J252"/>
    <mergeCell ref="K252:L252"/>
    <mergeCell ref="M252:N252"/>
    <mergeCell ref="E257:F257"/>
    <mergeCell ref="G257:H257"/>
    <mergeCell ref="I257:J257"/>
    <mergeCell ref="K257:L257"/>
    <mergeCell ref="M257:N257"/>
    <mergeCell ref="E258:F258"/>
    <mergeCell ref="G258:H258"/>
    <mergeCell ref="I258:J258"/>
    <mergeCell ref="K258:L258"/>
    <mergeCell ref="M258:N258"/>
    <mergeCell ref="E255:F255"/>
    <mergeCell ref="G255:H255"/>
    <mergeCell ref="I255:J255"/>
    <mergeCell ref="K255:L255"/>
    <mergeCell ref="M255:N255"/>
    <mergeCell ref="E256:F256"/>
    <mergeCell ref="G256:H256"/>
    <mergeCell ref="I256:J256"/>
    <mergeCell ref="K256:L256"/>
    <mergeCell ref="M256:N256"/>
    <mergeCell ref="A257:B257"/>
    <mergeCell ref="A258:B258"/>
    <mergeCell ref="E230:F230"/>
    <mergeCell ref="G230:H230"/>
    <mergeCell ref="I230:J230"/>
    <mergeCell ref="K230:L230"/>
    <mergeCell ref="A251:B251"/>
    <mergeCell ref="A252:B252"/>
    <mergeCell ref="A253:B253"/>
    <mergeCell ref="A254:B254"/>
    <mergeCell ref="A255:B255"/>
    <mergeCell ref="A256:B256"/>
    <mergeCell ref="A245:B245"/>
    <mergeCell ref="A246:B246"/>
    <mergeCell ref="A247:B247"/>
    <mergeCell ref="A248:B248"/>
    <mergeCell ref="A249:B249"/>
    <mergeCell ref="A250:B250"/>
    <mergeCell ref="A239:B239"/>
    <mergeCell ref="A240:B240"/>
    <mergeCell ref="A241:B241"/>
    <mergeCell ref="A242:B242"/>
    <mergeCell ref="A243:B243"/>
    <mergeCell ref="A244:B244"/>
    <mergeCell ref="A233:B233"/>
    <mergeCell ref="A234:B234"/>
    <mergeCell ref="A235:B235"/>
    <mergeCell ref="A236:B236"/>
    <mergeCell ref="A237:B237"/>
    <mergeCell ref="A238:B238"/>
    <mergeCell ref="A231:B231"/>
    <mergeCell ref="A232:B232"/>
    <mergeCell ref="AB7:AC7"/>
    <mergeCell ref="AD7:AE7"/>
    <mergeCell ref="U8:V8"/>
    <mergeCell ref="U9:V9"/>
    <mergeCell ref="U10:V10"/>
    <mergeCell ref="U11:V11"/>
    <mergeCell ref="X10:Y10"/>
    <mergeCell ref="Z10:AA10"/>
    <mergeCell ref="AB10:AC10"/>
    <mergeCell ref="AD10:AE10"/>
    <mergeCell ref="M230:N230"/>
    <mergeCell ref="A230:B230"/>
    <mergeCell ref="A7:B7"/>
    <mergeCell ref="U7:V7"/>
    <mergeCell ref="X7:Y7"/>
    <mergeCell ref="Z7:AA7"/>
    <mergeCell ref="U12:V12"/>
    <mergeCell ref="U13:V13"/>
    <mergeCell ref="U14:V14"/>
    <mergeCell ref="U15:V15"/>
    <mergeCell ref="A227:B227"/>
    <mergeCell ref="A228:B228"/>
    <mergeCell ref="A229:B229"/>
    <mergeCell ref="E229:F229"/>
    <mergeCell ref="G229:H229"/>
    <mergeCell ref="I229:J229"/>
    <mergeCell ref="K229:L229"/>
    <mergeCell ref="M229:N229"/>
    <mergeCell ref="E227:F227"/>
    <mergeCell ref="G227:H227"/>
    <mergeCell ref="I227:J227"/>
    <mergeCell ref="K227:L227"/>
    <mergeCell ref="U28:V28"/>
    <mergeCell ref="U29:V29"/>
    <mergeCell ref="U30:V30"/>
    <mergeCell ref="U31:V31"/>
    <mergeCell ref="U32:V32"/>
    <mergeCell ref="U33:V33"/>
    <mergeCell ref="U22:V22"/>
    <mergeCell ref="U23:V23"/>
    <mergeCell ref="U24:V24"/>
    <mergeCell ref="U25:V25"/>
    <mergeCell ref="U26:V26"/>
    <mergeCell ref="U27:V27"/>
    <mergeCell ref="U16:V16"/>
    <mergeCell ref="U17:V17"/>
    <mergeCell ref="U18:V18"/>
    <mergeCell ref="U19:V19"/>
    <mergeCell ref="U20:V20"/>
    <mergeCell ref="U21:V21"/>
    <mergeCell ref="U46:V46"/>
    <mergeCell ref="U47:V47"/>
    <mergeCell ref="U48:V48"/>
    <mergeCell ref="U49:V49"/>
    <mergeCell ref="U50:V50"/>
    <mergeCell ref="U51:V51"/>
    <mergeCell ref="U40:V40"/>
    <mergeCell ref="U41:V41"/>
    <mergeCell ref="U42:V42"/>
    <mergeCell ref="U43:V43"/>
    <mergeCell ref="U44:V44"/>
    <mergeCell ref="U45:V45"/>
    <mergeCell ref="U34:V34"/>
    <mergeCell ref="U35:V35"/>
    <mergeCell ref="U36:V36"/>
    <mergeCell ref="U37:V37"/>
    <mergeCell ref="U38:V38"/>
    <mergeCell ref="U39:V39"/>
    <mergeCell ref="U64:V64"/>
    <mergeCell ref="U65:V65"/>
    <mergeCell ref="U66:V66"/>
    <mergeCell ref="U67:V67"/>
    <mergeCell ref="U68:V68"/>
    <mergeCell ref="U69:V69"/>
    <mergeCell ref="U58:V58"/>
    <mergeCell ref="U59:V59"/>
    <mergeCell ref="U60:V60"/>
    <mergeCell ref="U61:V61"/>
    <mergeCell ref="U62:V62"/>
    <mergeCell ref="U63:V63"/>
    <mergeCell ref="U52:V52"/>
    <mergeCell ref="U53:V53"/>
    <mergeCell ref="U54:V54"/>
    <mergeCell ref="U55:V55"/>
    <mergeCell ref="U56:V56"/>
    <mergeCell ref="U57:V57"/>
    <mergeCell ref="U82:V82"/>
    <mergeCell ref="U83:V83"/>
    <mergeCell ref="U84:V84"/>
    <mergeCell ref="U85:V85"/>
    <mergeCell ref="U86:V86"/>
    <mergeCell ref="U87:V87"/>
    <mergeCell ref="U76:V76"/>
    <mergeCell ref="U77:V77"/>
    <mergeCell ref="U78:V78"/>
    <mergeCell ref="U79:V79"/>
    <mergeCell ref="U80:V80"/>
    <mergeCell ref="U81:V81"/>
    <mergeCell ref="U70:V70"/>
    <mergeCell ref="U71:V71"/>
    <mergeCell ref="U72:V72"/>
    <mergeCell ref="U73:V73"/>
    <mergeCell ref="U74:V74"/>
    <mergeCell ref="U75:V75"/>
    <mergeCell ref="U100:V100"/>
    <mergeCell ref="U101:V101"/>
    <mergeCell ref="U102:V102"/>
    <mergeCell ref="U103:V103"/>
    <mergeCell ref="U104:V104"/>
    <mergeCell ref="U105:V105"/>
    <mergeCell ref="U94:V94"/>
    <mergeCell ref="U95:V95"/>
    <mergeCell ref="U96:V96"/>
    <mergeCell ref="U97:V97"/>
    <mergeCell ref="U98:V98"/>
    <mergeCell ref="U99:V99"/>
    <mergeCell ref="U88:V88"/>
    <mergeCell ref="U89:V89"/>
    <mergeCell ref="U90:V90"/>
    <mergeCell ref="U91:V91"/>
    <mergeCell ref="U92:V92"/>
    <mergeCell ref="U93:V93"/>
    <mergeCell ref="U118:V118"/>
    <mergeCell ref="U119:V119"/>
    <mergeCell ref="U120:V120"/>
    <mergeCell ref="U121:V121"/>
    <mergeCell ref="U122:V122"/>
    <mergeCell ref="U123:V123"/>
    <mergeCell ref="U112:V112"/>
    <mergeCell ref="U113:V113"/>
    <mergeCell ref="U114:V114"/>
    <mergeCell ref="U115:V115"/>
    <mergeCell ref="U116:V116"/>
    <mergeCell ref="U117:V117"/>
    <mergeCell ref="U106:V106"/>
    <mergeCell ref="U107:V107"/>
    <mergeCell ref="U108:V108"/>
    <mergeCell ref="U109:V109"/>
    <mergeCell ref="U110:V110"/>
    <mergeCell ref="U111:V111"/>
    <mergeCell ref="U136:V136"/>
    <mergeCell ref="U137:V137"/>
    <mergeCell ref="U138:V138"/>
    <mergeCell ref="U139:V139"/>
    <mergeCell ref="U140:V140"/>
    <mergeCell ref="U141:V141"/>
    <mergeCell ref="U130:V130"/>
    <mergeCell ref="U131:V131"/>
    <mergeCell ref="U132:V132"/>
    <mergeCell ref="U133:V133"/>
    <mergeCell ref="U134:V134"/>
    <mergeCell ref="U135:V135"/>
    <mergeCell ref="U124:V124"/>
    <mergeCell ref="U125:V125"/>
    <mergeCell ref="U126:V126"/>
    <mergeCell ref="U127:V127"/>
    <mergeCell ref="U128:V128"/>
    <mergeCell ref="U129:V129"/>
    <mergeCell ref="U154:V154"/>
    <mergeCell ref="U155:V155"/>
    <mergeCell ref="U156:V156"/>
    <mergeCell ref="U157:V157"/>
    <mergeCell ref="U158:V158"/>
    <mergeCell ref="U159:V159"/>
    <mergeCell ref="U148:V148"/>
    <mergeCell ref="U149:V149"/>
    <mergeCell ref="U150:V150"/>
    <mergeCell ref="U151:V151"/>
    <mergeCell ref="U152:V152"/>
    <mergeCell ref="U153:V153"/>
    <mergeCell ref="U142:V142"/>
    <mergeCell ref="U143:V143"/>
    <mergeCell ref="U144:V144"/>
    <mergeCell ref="U145:V145"/>
    <mergeCell ref="U146:V146"/>
    <mergeCell ref="U147:V147"/>
    <mergeCell ref="U172:V172"/>
    <mergeCell ref="U173:V173"/>
    <mergeCell ref="U174:V174"/>
    <mergeCell ref="U175:V175"/>
    <mergeCell ref="U176:V176"/>
    <mergeCell ref="U177:V177"/>
    <mergeCell ref="U166:V166"/>
    <mergeCell ref="U167:V167"/>
    <mergeCell ref="U168:V168"/>
    <mergeCell ref="U169:V169"/>
    <mergeCell ref="U170:V170"/>
    <mergeCell ref="U171:V171"/>
    <mergeCell ref="U160:V160"/>
    <mergeCell ref="U161:V161"/>
    <mergeCell ref="U162:V162"/>
    <mergeCell ref="U163:V163"/>
    <mergeCell ref="U164:V164"/>
    <mergeCell ref="U165:V165"/>
    <mergeCell ref="U190:V190"/>
    <mergeCell ref="U191:V191"/>
    <mergeCell ref="U192:V192"/>
    <mergeCell ref="U193:V193"/>
    <mergeCell ref="U194:V194"/>
    <mergeCell ref="U195:V195"/>
    <mergeCell ref="U184:V184"/>
    <mergeCell ref="U185:V185"/>
    <mergeCell ref="U186:V186"/>
    <mergeCell ref="U187:V187"/>
    <mergeCell ref="U188:V188"/>
    <mergeCell ref="U189:V189"/>
    <mergeCell ref="U178:V178"/>
    <mergeCell ref="U179:V179"/>
    <mergeCell ref="U180:V180"/>
    <mergeCell ref="U182:V182"/>
    <mergeCell ref="U183:V183"/>
    <mergeCell ref="U208:V208"/>
    <mergeCell ref="U209:V209"/>
    <mergeCell ref="U210:V210"/>
    <mergeCell ref="U211:V211"/>
    <mergeCell ref="U212:V212"/>
    <mergeCell ref="U213:V213"/>
    <mergeCell ref="U202:V202"/>
    <mergeCell ref="U203:V203"/>
    <mergeCell ref="U204:V204"/>
    <mergeCell ref="U205:V205"/>
    <mergeCell ref="U206:V206"/>
    <mergeCell ref="U207:V207"/>
    <mergeCell ref="U196:V196"/>
    <mergeCell ref="U197:V197"/>
    <mergeCell ref="U198:V198"/>
    <mergeCell ref="U199:V199"/>
    <mergeCell ref="U200:V200"/>
    <mergeCell ref="U201:V201"/>
    <mergeCell ref="U236:V236"/>
    <mergeCell ref="U237:V237"/>
    <mergeCell ref="U226:V226"/>
    <mergeCell ref="U227:V227"/>
    <mergeCell ref="U228:V228"/>
    <mergeCell ref="U229:V229"/>
    <mergeCell ref="U230:V230"/>
    <mergeCell ref="U231:V231"/>
    <mergeCell ref="U220:V220"/>
    <mergeCell ref="U221:V221"/>
    <mergeCell ref="U222:V222"/>
    <mergeCell ref="U223:V223"/>
    <mergeCell ref="U224:V224"/>
    <mergeCell ref="U225:V225"/>
    <mergeCell ref="U214:V214"/>
    <mergeCell ref="U215:V215"/>
    <mergeCell ref="U216:V216"/>
    <mergeCell ref="U217:V217"/>
    <mergeCell ref="U218:V218"/>
    <mergeCell ref="U219:V219"/>
    <mergeCell ref="U256:V256"/>
    <mergeCell ref="U257:V257"/>
    <mergeCell ref="X8:Y8"/>
    <mergeCell ref="Z8:AA8"/>
    <mergeCell ref="AB8:AC8"/>
    <mergeCell ref="AD8:AE8"/>
    <mergeCell ref="X9:Y9"/>
    <mergeCell ref="Z9:AA9"/>
    <mergeCell ref="AB9:AC9"/>
    <mergeCell ref="AD9:AE9"/>
    <mergeCell ref="U250:V250"/>
    <mergeCell ref="U251:V251"/>
    <mergeCell ref="U252:V252"/>
    <mergeCell ref="U253:V253"/>
    <mergeCell ref="U254:V254"/>
    <mergeCell ref="U255:V255"/>
    <mergeCell ref="U244:V244"/>
    <mergeCell ref="U245:V245"/>
    <mergeCell ref="U246:V246"/>
    <mergeCell ref="U247:V247"/>
    <mergeCell ref="U248:V248"/>
    <mergeCell ref="U249:V249"/>
    <mergeCell ref="U238:V238"/>
    <mergeCell ref="U239:V239"/>
    <mergeCell ref="U240:V240"/>
    <mergeCell ref="U241:V241"/>
    <mergeCell ref="U242:V242"/>
    <mergeCell ref="U243:V243"/>
    <mergeCell ref="U232:V232"/>
    <mergeCell ref="U233:V233"/>
    <mergeCell ref="U234:V234"/>
    <mergeCell ref="U235:V235"/>
    <mergeCell ref="X15:Y15"/>
    <mergeCell ref="Z15:AA15"/>
    <mergeCell ref="AB15:AC15"/>
    <mergeCell ref="AD15:AE15"/>
    <mergeCell ref="X16:Y16"/>
    <mergeCell ref="Z16:AA16"/>
    <mergeCell ref="AB16:AC16"/>
    <mergeCell ref="AD16:AE16"/>
    <mergeCell ref="X13:Y13"/>
    <mergeCell ref="Z13:AA13"/>
    <mergeCell ref="AB13:AC13"/>
    <mergeCell ref="AD13:AE13"/>
    <mergeCell ref="X14:Y14"/>
    <mergeCell ref="Z14:AA14"/>
    <mergeCell ref="AB14:AC14"/>
    <mergeCell ref="AD14:AE14"/>
    <mergeCell ref="X11:Y11"/>
    <mergeCell ref="Z11:AA11"/>
    <mergeCell ref="AB11:AC11"/>
    <mergeCell ref="AD11:AE11"/>
    <mergeCell ref="X12:Y12"/>
    <mergeCell ref="Z12:AA12"/>
    <mergeCell ref="AB12:AC12"/>
    <mergeCell ref="AD12:AE12"/>
    <mergeCell ref="X21:Y21"/>
    <mergeCell ref="Z21:AA21"/>
    <mergeCell ref="AB21:AC21"/>
    <mergeCell ref="AD21:AE21"/>
    <mergeCell ref="X22:Y22"/>
    <mergeCell ref="Z22:AA22"/>
    <mergeCell ref="AB22:AC22"/>
    <mergeCell ref="AD22:AE22"/>
    <mergeCell ref="X19:Y19"/>
    <mergeCell ref="Z19:AA19"/>
    <mergeCell ref="AB19:AC19"/>
    <mergeCell ref="AD19:AE19"/>
    <mergeCell ref="X20:Y20"/>
    <mergeCell ref="Z20:AA20"/>
    <mergeCell ref="AB20:AC20"/>
    <mergeCell ref="AD20:AE20"/>
    <mergeCell ref="X17:Y17"/>
    <mergeCell ref="Z17:AA17"/>
    <mergeCell ref="AB17:AC17"/>
    <mergeCell ref="AD17:AE17"/>
    <mergeCell ref="X18:Y18"/>
    <mergeCell ref="Z18:AA18"/>
    <mergeCell ref="AB18:AC18"/>
    <mergeCell ref="AD18:AE18"/>
    <mergeCell ref="X27:Y27"/>
    <mergeCell ref="Z27:AA27"/>
    <mergeCell ref="AB27:AC27"/>
    <mergeCell ref="AD27:AE27"/>
    <mergeCell ref="X28:Y28"/>
    <mergeCell ref="Z28:AA28"/>
    <mergeCell ref="AB28:AC28"/>
    <mergeCell ref="AD28:AE28"/>
    <mergeCell ref="X25:Y25"/>
    <mergeCell ref="Z25:AA25"/>
    <mergeCell ref="AB25:AC25"/>
    <mergeCell ref="AD25:AE25"/>
    <mergeCell ref="X26:Y26"/>
    <mergeCell ref="Z26:AA26"/>
    <mergeCell ref="AB26:AC26"/>
    <mergeCell ref="AD26:AE26"/>
    <mergeCell ref="X23:Y23"/>
    <mergeCell ref="Z23:AA23"/>
    <mergeCell ref="AB23:AC23"/>
    <mergeCell ref="AD23:AE23"/>
    <mergeCell ref="X24:Y24"/>
    <mergeCell ref="Z24:AA24"/>
    <mergeCell ref="AB24:AC24"/>
    <mergeCell ref="AD24:AE24"/>
    <mergeCell ref="X33:Y33"/>
    <mergeCell ref="Z33:AA33"/>
    <mergeCell ref="AB33:AC33"/>
    <mergeCell ref="AD33:AE33"/>
    <mergeCell ref="X34:Y34"/>
    <mergeCell ref="Z34:AA34"/>
    <mergeCell ref="AB34:AC34"/>
    <mergeCell ref="AD34:AE34"/>
    <mergeCell ref="X31:Y31"/>
    <mergeCell ref="Z31:AA31"/>
    <mergeCell ref="AB31:AC31"/>
    <mergeCell ref="AD31:AE31"/>
    <mergeCell ref="X32:Y32"/>
    <mergeCell ref="Z32:AA32"/>
    <mergeCell ref="AB32:AC32"/>
    <mergeCell ref="AD32:AE32"/>
    <mergeCell ref="X29:Y29"/>
    <mergeCell ref="Z29:AA29"/>
    <mergeCell ref="AB29:AC29"/>
    <mergeCell ref="AD29:AE29"/>
    <mergeCell ref="X30:Y30"/>
    <mergeCell ref="Z30:AA30"/>
    <mergeCell ref="AB30:AC30"/>
    <mergeCell ref="AD30:AE30"/>
    <mergeCell ref="X39:Y39"/>
    <mergeCell ref="Z39:AA39"/>
    <mergeCell ref="AB39:AC39"/>
    <mergeCell ref="AD39:AE39"/>
    <mergeCell ref="X40:Y40"/>
    <mergeCell ref="Z40:AA40"/>
    <mergeCell ref="AB40:AC40"/>
    <mergeCell ref="AD40:AE40"/>
    <mergeCell ref="X37:Y37"/>
    <mergeCell ref="Z37:AA37"/>
    <mergeCell ref="AB37:AC37"/>
    <mergeCell ref="AD37:AE37"/>
    <mergeCell ref="X38:Y38"/>
    <mergeCell ref="Z38:AA38"/>
    <mergeCell ref="AB38:AC38"/>
    <mergeCell ref="AD38:AE38"/>
    <mergeCell ref="X35:Y35"/>
    <mergeCell ref="Z35:AA35"/>
    <mergeCell ref="AB35:AC35"/>
    <mergeCell ref="AD35:AE35"/>
    <mergeCell ref="X36:Y36"/>
    <mergeCell ref="Z36:AA36"/>
    <mergeCell ref="AB36:AC36"/>
    <mergeCell ref="AD36:AE36"/>
    <mergeCell ref="X45:Y45"/>
    <mergeCell ref="Z45:AA45"/>
    <mergeCell ref="AB45:AC45"/>
    <mergeCell ref="AD45:AE45"/>
    <mergeCell ref="X46:Y46"/>
    <mergeCell ref="Z46:AA46"/>
    <mergeCell ref="AB46:AC46"/>
    <mergeCell ref="AD46:AE46"/>
    <mergeCell ref="X43:Y43"/>
    <mergeCell ref="Z43:AA43"/>
    <mergeCell ref="AB43:AC43"/>
    <mergeCell ref="AD43:AE43"/>
    <mergeCell ref="X44:Y44"/>
    <mergeCell ref="Z44:AA44"/>
    <mergeCell ref="AB44:AC44"/>
    <mergeCell ref="AD44:AE44"/>
    <mergeCell ref="X41:Y41"/>
    <mergeCell ref="Z41:AA41"/>
    <mergeCell ref="AB41:AC41"/>
    <mergeCell ref="AD41:AE41"/>
    <mergeCell ref="X42:Y42"/>
    <mergeCell ref="Z42:AA42"/>
    <mergeCell ref="AB42:AC42"/>
    <mergeCell ref="AD42:AE42"/>
    <mergeCell ref="X51:Y51"/>
    <mergeCell ref="Z51:AA51"/>
    <mergeCell ref="AB51:AC51"/>
    <mergeCell ref="AD51:AE51"/>
    <mergeCell ref="X52:Y52"/>
    <mergeCell ref="Z52:AA52"/>
    <mergeCell ref="AB52:AC52"/>
    <mergeCell ref="AD52:AE52"/>
    <mergeCell ref="X49:Y49"/>
    <mergeCell ref="Z49:AA49"/>
    <mergeCell ref="AB49:AC49"/>
    <mergeCell ref="AD49:AE49"/>
    <mergeCell ref="X50:Y50"/>
    <mergeCell ref="Z50:AA50"/>
    <mergeCell ref="AB50:AC50"/>
    <mergeCell ref="AD50:AE50"/>
    <mergeCell ref="X47:Y47"/>
    <mergeCell ref="Z47:AA47"/>
    <mergeCell ref="AB47:AC47"/>
    <mergeCell ref="AD47:AE47"/>
    <mergeCell ref="X48:Y48"/>
    <mergeCell ref="Z48:AA48"/>
    <mergeCell ref="AB48:AC48"/>
    <mergeCell ref="AD48:AE48"/>
    <mergeCell ref="X57:Y57"/>
    <mergeCell ref="Z57:AA57"/>
    <mergeCell ref="AB57:AC57"/>
    <mergeCell ref="AD57:AE57"/>
    <mergeCell ref="X58:Y58"/>
    <mergeCell ref="Z58:AA58"/>
    <mergeCell ref="AB58:AC58"/>
    <mergeCell ref="AD58:AE58"/>
    <mergeCell ref="X55:Y55"/>
    <mergeCell ref="Z55:AA55"/>
    <mergeCell ref="AB55:AC55"/>
    <mergeCell ref="AD55:AE55"/>
    <mergeCell ref="X56:Y56"/>
    <mergeCell ref="Z56:AA56"/>
    <mergeCell ref="AB56:AC56"/>
    <mergeCell ref="AD56:AE56"/>
    <mergeCell ref="X53:Y53"/>
    <mergeCell ref="Z53:AA53"/>
    <mergeCell ref="AB53:AC53"/>
    <mergeCell ref="AD53:AE53"/>
    <mergeCell ref="X54:Y54"/>
    <mergeCell ref="Z54:AA54"/>
    <mergeCell ref="AB54:AC54"/>
    <mergeCell ref="AD54:AE54"/>
    <mergeCell ref="X63:Y63"/>
    <mergeCell ref="Z63:AA63"/>
    <mergeCell ref="AB63:AC63"/>
    <mergeCell ref="AD63:AE63"/>
    <mergeCell ref="X64:Y64"/>
    <mergeCell ref="Z64:AA64"/>
    <mergeCell ref="AB64:AC64"/>
    <mergeCell ref="AD64:AE64"/>
    <mergeCell ref="X61:Y61"/>
    <mergeCell ref="Z61:AA61"/>
    <mergeCell ref="AB61:AC61"/>
    <mergeCell ref="AD61:AE61"/>
    <mergeCell ref="X62:Y62"/>
    <mergeCell ref="Z62:AA62"/>
    <mergeCell ref="AB62:AC62"/>
    <mergeCell ref="AD62:AE62"/>
    <mergeCell ref="X59:Y59"/>
    <mergeCell ref="Z59:AA59"/>
    <mergeCell ref="AB59:AC59"/>
    <mergeCell ref="AD59:AE59"/>
    <mergeCell ref="X60:Y60"/>
    <mergeCell ref="Z60:AA60"/>
    <mergeCell ref="AB60:AC60"/>
    <mergeCell ref="AD60:AE60"/>
    <mergeCell ref="X69:Y69"/>
    <mergeCell ref="Z69:AA69"/>
    <mergeCell ref="AB69:AC69"/>
    <mergeCell ref="AD69:AE69"/>
    <mergeCell ref="X70:Y70"/>
    <mergeCell ref="Z70:AA70"/>
    <mergeCell ref="AB70:AC70"/>
    <mergeCell ref="AD70:AE70"/>
    <mergeCell ref="X67:Y67"/>
    <mergeCell ref="Z67:AA67"/>
    <mergeCell ref="AB67:AC67"/>
    <mergeCell ref="AD67:AE67"/>
    <mergeCell ref="X68:Y68"/>
    <mergeCell ref="Z68:AA68"/>
    <mergeCell ref="AB68:AC68"/>
    <mergeCell ref="AD68:AE68"/>
    <mergeCell ref="X65:Y65"/>
    <mergeCell ref="Z65:AA65"/>
    <mergeCell ref="AB65:AC65"/>
    <mergeCell ref="AD65:AE65"/>
    <mergeCell ref="X66:Y66"/>
    <mergeCell ref="Z66:AA66"/>
    <mergeCell ref="AB66:AC66"/>
    <mergeCell ref="AD66:AE66"/>
    <mergeCell ref="X75:Y75"/>
    <mergeCell ref="Z75:AA75"/>
    <mergeCell ref="AB75:AC75"/>
    <mergeCell ref="AD75:AE75"/>
    <mergeCell ref="X76:Y76"/>
    <mergeCell ref="Z76:AA76"/>
    <mergeCell ref="AB76:AC76"/>
    <mergeCell ref="AD76:AE76"/>
    <mergeCell ref="X73:Y73"/>
    <mergeCell ref="Z73:AA73"/>
    <mergeCell ref="AB73:AC73"/>
    <mergeCell ref="AD73:AE73"/>
    <mergeCell ref="X74:Y74"/>
    <mergeCell ref="Z74:AA74"/>
    <mergeCell ref="AB74:AC74"/>
    <mergeCell ref="AD74:AE74"/>
    <mergeCell ref="X71:Y71"/>
    <mergeCell ref="Z71:AA71"/>
    <mergeCell ref="AB71:AC71"/>
    <mergeCell ref="AD71:AE71"/>
    <mergeCell ref="X72:Y72"/>
    <mergeCell ref="Z72:AA72"/>
    <mergeCell ref="AB72:AC72"/>
    <mergeCell ref="AD72:AE72"/>
    <mergeCell ref="X81:Y81"/>
    <mergeCell ref="Z81:AA81"/>
    <mergeCell ref="AB81:AC81"/>
    <mergeCell ref="AD81:AE81"/>
    <mergeCell ref="X82:Y82"/>
    <mergeCell ref="Z82:AA82"/>
    <mergeCell ref="AB82:AC82"/>
    <mergeCell ref="AD82:AE82"/>
    <mergeCell ref="X79:Y79"/>
    <mergeCell ref="Z79:AA79"/>
    <mergeCell ref="AB79:AC79"/>
    <mergeCell ref="AD79:AE79"/>
    <mergeCell ref="X80:Y80"/>
    <mergeCell ref="Z80:AA80"/>
    <mergeCell ref="AB80:AC80"/>
    <mergeCell ref="AD80:AE80"/>
    <mergeCell ref="X77:Y77"/>
    <mergeCell ref="Z77:AA77"/>
    <mergeCell ref="AB77:AC77"/>
    <mergeCell ref="AD77:AE77"/>
    <mergeCell ref="X78:Y78"/>
    <mergeCell ref="Z78:AA78"/>
    <mergeCell ref="AB78:AC78"/>
    <mergeCell ref="AD78:AE78"/>
    <mergeCell ref="X87:Y87"/>
    <mergeCell ref="Z87:AA87"/>
    <mergeCell ref="AB87:AC87"/>
    <mergeCell ref="AD87:AE87"/>
    <mergeCell ref="X88:Y88"/>
    <mergeCell ref="Z88:AA88"/>
    <mergeCell ref="AB88:AC88"/>
    <mergeCell ref="AD88:AE88"/>
    <mergeCell ref="X85:Y85"/>
    <mergeCell ref="Z85:AA85"/>
    <mergeCell ref="AB85:AC85"/>
    <mergeCell ref="AD85:AE85"/>
    <mergeCell ref="X86:Y86"/>
    <mergeCell ref="Z86:AA86"/>
    <mergeCell ref="AB86:AC86"/>
    <mergeCell ref="AD86:AE86"/>
    <mergeCell ref="X83:Y83"/>
    <mergeCell ref="Z83:AA83"/>
    <mergeCell ref="AB83:AC83"/>
    <mergeCell ref="AD83:AE83"/>
    <mergeCell ref="X84:Y84"/>
    <mergeCell ref="Z84:AA84"/>
    <mergeCell ref="AB84:AC84"/>
    <mergeCell ref="AD84:AE84"/>
    <mergeCell ref="X93:Y93"/>
    <mergeCell ref="Z93:AA93"/>
    <mergeCell ref="AB93:AC93"/>
    <mergeCell ref="AD93:AE93"/>
    <mergeCell ref="X94:Y94"/>
    <mergeCell ref="Z94:AA94"/>
    <mergeCell ref="AB94:AC94"/>
    <mergeCell ref="AD94:AE94"/>
    <mergeCell ref="X91:Y91"/>
    <mergeCell ref="Z91:AA91"/>
    <mergeCell ref="AB91:AC91"/>
    <mergeCell ref="AD91:AE91"/>
    <mergeCell ref="X92:Y92"/>
    <mergeCell ref="Z92:AA92"/>
    <mergeCell ref="AB92:AC92"/>
    <mergeCell ref="AD92:AE92"/>
    <mergeCell ref="X89:Y89"/>
    <mergeCell ref="Z89:AA89"/>
    <mergeCell ref="AB89:AC89"/>
    <mergeCell ref="AD89:AE89"/>
    <mergeCell ref="X90:Y90"/>
    <mergeCell ref="Z90:AA90"/>
    <mergeCell ref="AB90:AC90"/>
    <mergeCell ref="AD90:AE90"/>
    <mergeCell ref="X99:Y99"/>
    <mergeCell ref="Z99:AA99"/>
    <mergeCell ref="AB99:AC99"/>
    <mergeCell ref="AD99:AE99"/>
    <mergeCell ref="X100:Y100"/>
    <mergeCell ref="Z100:AA100"/>
    <mergeCell ref="AB100:AC100"/>
    <mergeCell ref="AD100:AE100"/>
    <mergeCell ref="X97:Y97"/>
    <mergeCell ref="Z97:AA97"/>
    <mergeCell ref="AB97:AC97"/>
    <mergeCell ref="AD97:AE97"/>
    <mergeCell ref="X98:Y98"/>
    <mergeCell ref="Z98:AA98"/>
    <mergeCell ref="AB98:AC98"/>
    <mergeCell ref="AD98:AE98"/>
    <mergeCell ref="X95:Y95"/>
    <mergeCell ref="Z95:AA95"/>
    <mergeCell ref="AB95:AC95"/>
    <mergeCell ref="AD95:AE95"/>
    <mergeCell ref="X96:Y96"/>
    <mergeCell ref="Z96:AA96"/>
    <mergeCell ref="AB96:AC96"/>
    <mergeCell ref="AD96:AE96"/>
    <mergeCell ref="X105:Y105"/>
    <mergeCell ref="Z105:AA105"/>
    <mergeCell ref="AB105:AC105"/>
    <mergeCell ref="AD105:AE105"/>
    <mergeCell ref="X106:Y106"/>
    <mergeCell ref="Z106:AA106"/>
    <mergeCell ref="AB106:AC106"/>
    <mergeCell ref="AD106:AE106"/>
    <mergeCell ref="X103:Y103"/>
    <mergeCell ref="Z103:AA103"/>
    <mergeCell ref="AB103:AC103"/>
    <mergeCell ref="AD103:AE103"/>
    <mergeCell ref="X104:Y104"/>
    <mergeCell ref="Z104:AA104"/>
    <mergeCell ref="AB104:AC104"/>
    <mergeCell ref="AD104:AE104"/>
    <mergeCell ref="X101:Y101"/>
    <mergeCell ref="Z101:AA101"/>
    <mergeCell ref="AB101:AC101"/>
    <mergeCell ref="AD101:AE101"/>
    <mergeCell ref="X102:Y102"/>
    <mergeCell ref="Z102:AA102"/>
    <mergeCell ref="AB102:AC102"/>
    <mergeCell ref="AD102:AE102"/>
    <mergeCell ref="X111:Y111"/>
    <mergeCell ref="Z111:AA111"/>
    <mergeCell ref="AB111:AC111"/>
    <mergeCell ref="AD111:AE111"/>
    <mergeCell ref="X112:Y112"/>
    <mergeCell ref="Z112:AA112"/>
    <mergeCell ref="AB112:AC112"/>
    <mergeCell ref="AD112:AE112"/>
    <mergeCell ref="X109:Y109"/>
    <mergeCell ref="Z109:AA109"/>
    <mergeCell ref="AB109:AC109"/>
    <mergeCell ref="AD109:AE109"/>
    <mergeCell ref="X110:Y110"/>
    <mergeCell ref="Z110:AA110"/>
    <mergeCell ref="AB110:AC110"/>
    <mergeCell ref="AD110:AE110"/>
    <mergeCell ref="X107:Y107"/>
    <mergeCell ref="Z107:AA107"/>
    <mergeCell ref="AB107:AC107"/>
    <mergeCell ref="AD107:AE107"/>
    <mergeCell ref="X108:Y108"/>
    <mergeCell ref="Z108:AA108"/>
    <mergeCell ref="AB108:AC108"/>
    <mergeCell ref="AD108:AE108"/>
    <mergeCell ref="X117:Y117"/>
    <mergeCell ref="Z117:AA117"/>
    <mergeCell ref="AB117:AC117"/>
    <mergeCell ref="AD117:AE117"/>
    <mergeCell ref="X118:Y118"/>
    <mergeCell ref="Z118:AA118"/>
    <mergeCell ref="AB118:AC118"/>
    <mergeCell ref="AD118:AE118"/>
    <mergeCell ref="X115:Y115"/>
    <mergeCell ref="Z115:AA115"/>
    <mergeCell ref="AB115:AC115"/>
    <mergeCell ref="AD115:AE115"/>
    <mergeCell ref="X116:Y116"/>
    <mergeCell ref="Z116:AA116"/>
    <mergeCell ref="AB116:AC116"/>
    <mergeCell ref="AD116:AE116"/>
    <mergeCell ref="X113:Y113"/>
    <mergeCell ref="Z113:AA113"/>
    <mergeCell ref="AB113:AC113"/>
    <mergeCell ref="AD113:AE113"/>
    <mergeCell ref="X114:Y114"/>
    <mergeCell ref="Z114:AA114"/>
    <mergeCell ref="AB114:AC114"/>
    <mergeCell ref="AD114:AE114"/>
    <mergeCell ref="X123:Y123"/>
    <mergeCell ref="Z123:AA123"/>
    <mergeCell ref="AB123:AC123"/>
    <mergeCell ref="AD123:AE123"/>
    <mergeCell ref="X124:Y124"/>
    <mergeCell ref="Z124:AA124"/>
    <mergeCell ref="AB124:AC124"/>
    <mergeCell ref="AD124:AE124"/>
    <mergeCell ref="X121:Y121"/>
    <mergeCell ref="Z121:AA121"/>
    <mergeCell ref="AB121:AC121"/>
    <mergeCell ref="AD121:AE121"/>
    <mergeCell ref="X122:Y122"/>
    <mergeCell ref="Z122:AA122"/>
    <mergeCell ref="AB122:AC122"/>
    <mergeCell ref="AD122:AE122"/>
    <mergeCell ref="X119:Y119"/>
    <mergeCell ref="Z119:AA119"/>
    <mergeCell ref="AB119:AC119"/>
    <mergeCell ref="AD119:AE119"/>
    <mergeCell ref="X120:Y120"/>
    <mergeCell ref="Z120:AA120"/>
    <mergeCell ref="AB120:AC120"/>
    <mergeCell ref="AD120:AE120"/>
    <mergeCell ref="X129:Y129"/>
    <mergeCell ref="Z129:AA129"/>
    <mergeCell ref="AB129:AC129"/>
    <mergeCell ref="AD129:AE129"/>
    <mergeCell ref="X130:Y130"/>
    <mergeCell ref="Z130:AA130"/>
    <mergeCell ref="AB130:AC130"/>
    <mergeCell ref="AD130:AE130"/>
    <mergeCell ref="X127:Y127"/>
    <mergeCell ref="Z127:AA127"/>
    <mergeCell ref="AB127:AC127"/>
    <mergeCell ref="AD127:AE127"/>
    <mergeCell ref="X128:Y128"/>
    <mergeCell ref="Z128:AA128"/>
    <mergeCell ref="AB128:AC128"/>
    <mergeCell ref="AD128:AE128"/>
    <mergeCell ref="X125:Y125"/>
    <mergeCell ref="Z125:AA125"/>
    <mergeCell ref="AB125:AC125"/>
    <mergeCell ref="AD125:AE125"/>
    <mergeCell ref="X126:Y126"/>
    <mergeCell ref="Z126:AA126"/>
    <mergeCell ref="AB126:AC126"/>
    <mergeCell ref="AD126:AE126"/>
    <mergeCell ref="X135:Y135"/>
    <mergeCell ref="Z135:AA135"/>
    <mergeCell ref="AB135:AC135"/>
    <mergeCell ref="AD135:AE135"/>
    <mergeCell ref="X136:Y136"/>
    <mergeCell ref="Z136:AA136"/>
    <mergeCell ref="AB136:AC136"/>
    <mergeCell ref="AD136:AE136"/>
    <mergeCell ref="X133:Y133"/>
    <mergeCell ref="Z133:AA133"/>
    <mergeCell ref="AB133:AC133"/>
    <mergeCell ref="AD133:AE133"/>
    <mergeCell ref="X134:Y134"/>
    <mergeCell ref="Z134:AA134"/>
    <mergeCell ref="AB134:AC134"/>
    <mergeCell ref="AD134:AE134"/>
    <mergeCell ref="X131:Y131"/>
    <mergeCell ref="Z131:AA131"/>
    <mergeCell ref="AB131:AC131"/>
    <mergeCell ref="AD131:AE131"/>
    <mergeCell ref="X132:Y132"/>
    <mergeCell ref="Z132:AA132"/>
    <mergeCell ref="AB132:AC132"/>
    <mergeCell ref="AD132:AE132"/>
    <mergeCell ref="X141:Y141"/>
    <mergeCell ref="Z141:AA141"/>
    <mergeCell ref="AB141:AC141"/>
    <mergeCell ref="AD141:AE141"/>
    <mergeCell ref="X142:Y142"/>
    <mergeCell ref="Z142:AA142"/>
    <mergeCell ref="AB142:AC142"/>
    <mergeCell ref="AD142:AE142"/>
    <mergeCell ref="X139:Y139"/>
    <mergeCell ref="Z139:AA139"/>
    <mergeCell ref="AB139:AC139"/>
    <mergeCell ref="AD139:AE139"/>
    <mergeCell ref="X140:Y140"/>
    <mergeCell ref="Z140:AA140"/>
    <mergeCell ref="AB140:AC140"/>
    <mergeCell ref="AD140:AE140"/>
    <mergeCell ref="X137:Y137"/>
    <mergeCell ref="Z137:AA137"/>
    <mergeCell ref="AB137:AC137"/>
    <mergeCell ref="AD137:AE137"/>
    <mergeCell ref="X138:Y138"/>
    <mergeCell ref="Z138:AA138"/>
    <mergeCell ref="AB138:AC138"/>
    <mergeCell ref="AD138:AE138"/>
    <mergeCell ref="X147:Y147"/>
    <mergeCell ref="Z147:AA147"/>
    <mergeCell ref="AB147:AC147"/>
    <mergeCell ref="AD147:AE147"/>
    <mergeCell ref="X148:Y148"/>
    <mergeCell ref="Z148:AA148"/>
    <mergeCell ref="AB148:AC148"/>
    <mergeCell ref="AD148:AE148"/>
    <mergeCell ref="X145:Y145"/>
    <mergeCell ref="Z145:AA145"/>
    <mergeCell ref="AB145:AC145"/>
    <mergeCell ref="AD145:AE145"/>
    <mergeCell ref="X146:Y146"/>
    <mergeCell ref="Z146:AA146"/>
    <mergeCell ref="AB146:AC146"/>
    <mergeCell ref="AD146:AE146"/>
    <mergeCell ref="X143:Y143"/>
    <mergeCell ref="Z143:AA143"/>
    <mergeCell ref="AB143:AC143"/>
    <mergeCell ref="AD143:AE143"/>
    <mergeCell ref="X144:Y144"/>
    <mergeCell ref="Z144:AA144"/>
    <mergeCell ref="AB144:AC144"/>
    <mergeCell ref="AD144:AE144"/>
    <mergeCell ref="X153:Y153"/>
    <mergeCell ref="Z153:AA153"/>
    <mergeCell ref="AB153:AC153"/>
    <mergeCell ref="AD153:AE153"/>
    <mergeCell ref="X154:Y154"/>
    <mergeCell ref="Z154:AA154"/>
    <mergeCell ref="AB154:AC154"/>
    <mergeCell ref="AD154:AE154"/>
    <mergeCell ref="X151:Y151"/>
    <mergeCell ref="Z151:AA151"/>
    <mergeCell ref="AB151:AC151"/>
    <mergeCell ref="AD151:AE151"/>
    <mergeCell ref="X152:Y152"/>
    <mergeCell ref="Z152:AA152"/>
    <mergeCell ref="AB152:AC152"/>
    <mergeCell ref="AD152:AE152"/>
    <mergeCell ref="X149:Y149"/>
    <mergeCell ref="Z149:AA149"/>
    <mergeCell ref="AB149:AC149"/>
    <mergeCell ref="AD149:AE149"/>
    <mergeCell ref="X150:Y150"/>
    <mergeCell ref="Z150:AA150"/>
    <mergeCell ref="AB150:AC150"/>
    <mergeCell ref="AD150:AE150"/>
    <mergeCell ref="X159:Y159"/>
    <mergeCell ref="Z159:AA159"/>
    <mergeCell ref="AB159:AC159"/>
    <mergeCell ref="AD159:AE159"/>
    <mergeCell ref="X160:Y160"/>
    <mergeCell ref="Z160:AA160"/>
    <mergeCell ref="AB160:AC160"/>
    <mergeCell ref="AD160:AE160"/>
    <mergeCell ref="X157:Y157"/>
    <mergeCell ref="Z157:AA157"/>
    <mergeCell ref="AB157:AC157"/>
    <mergeCell ref="AD157:AE157"/>
    <mergeCell ref="X158:Y158"/>
    <mergeCell ref="Z158:AA158"/>
    <mergeCell ref="AB158:AC158"/>
    <mergeCell ref="AD158:AE158"/>
    <mergeCell ref="X155:Y155"/>
    <mergeCell ref="Z155:AA155"/>
    <mergeCell ref="AB155:AC155"/>
    <mergeCell ref="AD155:AE155"/>
    <mergeCell ref="X156:Y156"/>
    <mergeCell ref="Z156:AA156"/>
    <mergeCell ref="AB156:AC156"/>
    <mergeCell ref="AD156:AE156"/>
    <mergeCell ref="X165:Y165"/>
    <mergeCell ref="Z165:AA165"/>
    <mergeCell ref="AB165:AC165"/>
    <mergeCell ref="AD165:AE165"/>
    <mergeCell ref="X166:Y166"/>
    <mergeCell ref="Z166:AA166"/>
    <mergeCell ref="AB166:AC166"/>
    <mergeCell ref="AD166:AE166"/>
    <mergeCell ref="X163:Y163"/>
    <mergeCell ref="Z163:AA163"/>
    <mergeCell ref="AB163:AC163"/>
    <mergeCell ref="AD163:AE163"/>
    <mergeCell ref="X164:Y164"/>
    <mergeCell ref="Z164:AA164"/>
    <mergeCell ref="AB164:AC164"/>
    <mergeCell ref="AD164:AE164"/>
    <mergeCell ref="X161:Y161"/>
    <mergeCell ref="Z161:AA161"/>
    <mergeCell ref="AB161:AC161"/>
    <mergeCell ref="AD161:AE161"/>
    <mergeCell ref="X162:Y162"/>
    <mergeCell ref="Z162:AA162"/>
    <mergeCell ref="AB162:AC162"/>
    <mergeCell ref="AD162:AE162"/>
    <mergeCell ref="X171:Y171"/>
    <mergeCell ref="Z171:AA171"/>
    <mergeCell ref="AB171:AC171"/>
    <mergeCell ref="AD171:AE171"/>
    <mergeCell ref="X172:Y172"/>
    <mergeCell ref="Z172:AA172"/>
    <mergeCell ref="AB172:AC172"/>
    <mergeCell ref="AD172:AE172"/>
    <mergeCell ref="X169:Y169"/>
    <mergeCell ref="Z169:AA169"/>
    <mergeCell ref="AB169:AC169"/>
    <mergeCell ref="AD169:AE169"/>
    <mergeCell ref="X170:Y170"/>
    <mergeCell ref="Z170:AA170"/>
    <mergeCell ref="AB170:AC170"/>
    <mergeCell ref="AD170:AE170"/>
    <mergeCell ref="X167:Y167"/>
    <mergeCell ref="Z167:AA167"/>
    <mergeCell ref="AB167:AC167"/>
    <mergeCell ref="AD167:AE167"/>
    <mergeCell ref="X168:Y168"/>
    <mergeCell ref="Z168:AA168"/>
    <mergeCell ref="AB168:AC168"/>
    <mergeCell ref="AD168:AE168"/>
    <mergeCell ref="X177:Y177"/>
    <mergeCell ref="Z177:AA177"/>
    <mergeCell ref="AB177:AC177"/>
    <mergeCell ref="AD177:AE177"/>
    <mergeCell ref="X178:Y178"/>
    <mergeCell ref="Z178:AA178"/>
    <mergeCell ref="AB178:AC178"/>
    <mergeCell ref="AD178:AE178"/>
    <mergeCell ref="X175:Y175"/>
    <mergeCell ref="Z175:AA175"/>
    <mergeCell ref="AB175:AC175"/>
    <mergeCell ref="AD175:AE175"/>
    <mergeCell ref="X176:Y176"/>
    <mergeCell ref="Z176:AA176"/>
    <mergeCell ref="AB176:AC176"/>
    <mergeCell ref="AD176:AE176"/>
    <mergeCell ref="X173:Y173"/>
    <mergeCell ref="Z173:AA173"/>
    <mergeCell ref="AB173:AC173"/>
    <mergeCell ref="AD173:AE173"/>
    <mergeCell ref="X174:Y174"/>
    <mergeCell ref="Z174:AA174"/>
    <mergeCell ref="AB174:AC174"/>
    <mergeCell ref="AD174:AE174"/>
    <mergeCell ref="X183:Y183"/>
    <mergeCell ref="Z183:AA183"/>
    <mergeCell ref="AB183:AC183"/>
    <mergeCell ref="AD183:AE183"/>
    <mergeCell ref="X184:Y184"/>
    <mergeCell ref="Z184:AA184"/>
    <mergeCell ref="AB184:AC184"/>
    <mergeCell ref="AD184:AE184"/>
    <mergeCell ref="X181:Y181"/>
    <mergeCell ref="Z181:AA181"/>
    <mergeCell ref="AB181:AC181"/>
    <mergeCell ref="AD181:AE181"/>
    <mergeCell ref="X182:Y182"/>
    <mergeCell ref="Z182:AA182"/>
    <mergeCell ref="AB182:AC182"/>
    <mergeCell ref="AD182:AE182"/>
    <mergeCell ref="X179:Y179"/>
    <mergeCell ref="Z179:AA179"/>
    <mergeCell ref="AB179:AC179"/>
    <mergeCell ref="AD179:AE179"/>
    <mergeCell ref="X180:Y180"/>
    <mergeCell ref="Z180:AA180"/>
    <mergeCell ref="AB180:AC180"/>
    <mergeCell ref="AD180:AE180"/>
    <mergeCell ref="X189:Y189"/>
    <mergeCell ref="Z189:AA189"/>
    <mergeCell ref="AB189:AC189"/>
    <mergeCell ref="AD189:AE189"/>
    <mergeCell ref="X190:Y190"/>
    <mergeCell ref="Z190:AA190"/>
    <mergeCell ref="AB190:AC190"/>
    <mergeCell ref="AD190:AE190"/>
    <mergeCell ref="X187:Y187"/>
    <mergeCell ref="Z187:AA187"/>
    <mergeCell ref="AB187:AC187"/>
    <mergeCell ref="AD187:AE187"/>
    <mergeCell ref="X188:Y188"/>
    <mergeCell ref="Z188:AA188"/>
    <mergeCell ref="AB188:AC188"/>
    <mergeCell ref="AD188:AE188"/>
    <mergeCell ref="X185:Y185"/>
    <mergeCell ref="Z185:AA185"/>
    <mergeCell ref="AB185:AC185"/>
    <mergeCell ref="AD185:AE185"/>
    <mergeCell ref="X186:Y186"/>
    <mergeCell ref="Z186:AA186"/>
    <mergeCell ref="AB186:AC186"/>
    <mergeCell ref="AD186:AE186"/>
    <mergeCell ref="X195:Y195"/>
    <mergeCell ref="Z195:AA195"/>
    <mergeCell ref="AB195:AC195"/>
    <mergeCell ref="AD195:AE195"/>
    <mergeCell ref="X196:Y196"/>
    <mergeCell ref="Z196:AA196"/>
    <mergeCell ref="AB196:AC196"/>
    <mergeCell ref="AD196:AE196"/>
    <mergeCell ref="X193:Y193"/>
    <mergeCell ref="Z193:AA193"/>
    <mergeCell ref="AB193:AC193"/>
    <mergeCell ref="AD193:AE193"/>
    <mergeCell ref="X194:Y194"/>
    <mergeCell ref="Z194:AA194"/>
    <mergeCell ref="AB194:AC194"/>
    <mergeCell ref="AD194:AE194"/>
    <mergeCell ref="X191:Y191"/>
    <mergeCell ref="Z191:AA191"/>
    <mergeCell ref="AB191:AC191"/>
    <mergeCell ref="AD191:AE191"/>
    <mergeCell ref="X192:Y192"/>
    <mergeCell ref="Z192:AA192"/>
    <mergeCell ref="AB192:AC192"/>
    <mergeCell ref="AD192:AE192"/>
    <mergeCell ref="X201:Y201"/>
    <mergeCell ref="Z201:AA201"/>
    <mergeCell ref="AB201:AC201"/>
    <mergeCell ref="AD201:AE201"/>
    <mergeCell ref="X202:Y202"/>
    <mergeCell ref="Z202:AA202"/>
    <mergeCell ref="AB202:AC202"/>
    <mergeCell ref="AD202:AE202"/>
    <mergeCell ref="X199:Y199"/>
    <mergeCell ref="Z199:AA199"/>
    <mergeCell ref="AB199:AC199"/>
    <mergeCell ref="AD199:AE199"/>
    <mergeCell ref="X200:Y200"/>
    <mergeCell ref="Z200:AA200"/>
    <mergeCell ref="AB200:AC200"/>
    <mergeCell ref="AD200:AE200"/>
    <mergeCell ref="X197:Y197"/>
    <mergeCell ref="Z197:AA197"/>
    <mergeCell ref="AB197:AC197"/>
    <mergeCell ref="AD197:AE197"/>
    <mergeCell ref="X198:Y198"/>
    <mergeCell ref="Z198:AA198"/>
    <mergeCell ref="AB198:AC198"/>
    <mergeCell ref="AD198:AE198"/>
    <mergeCell ref="X207:Y207"/>
    <mergeCell ref="Z207:AA207"/>
    <mergeCell ref="AB207:AC207"/>
    <mergeCell ref="AD207:AE207"/>
    <mergeCell ref="X208:Y208"/>
    <mergeCell ref="Z208:AA208"/>
    <mergeCell ref="AB208:AC208"/>
    <mergeCell ref="AD208:AE208"/>
    <mergeCell ref="X205:Y205"/>
    <mergeCell ref="Z205:AA205"/>
    <mergeCell ref="AB205:AC205"/>
    <mergeCell ref="AD205:AE205"/>
    <mergeCell ref="X206:Y206"/>
    <mergeCell ref="Z206:AA206"/>
    <mergeCell ref="AB206:AC206"/>
    <mergeCell ref="AD206:AE206"/>
    <mergeCell ref="X203:Y203"/>
    <mergeCell ref="Z203:AA203"/>
    <mergeCell ref="AB203:AC203"/>
    <mergeCell ref="AD203:AE203"/>
    <mergeCell ref="X204:Y204"/>
    <mergeCell ref="Z204:AA204"/>
    <mergeCell ref="AB204:AC204"/>
    <mergeCell ref="AD204:AE204"/>
    <mergeCell ref="X213:Y213"/>
    <mergeCell ref="Z213:AA213"/>
    <mergeCell ref="AB213:AC213"/>
    <mergeCell ref="AD213:AE213"/>
    <mergeCell ref="X214:Y214"/>
    <mergeCell ref="Z214:AA214"/>
    <mergeCell ref="AB214:AC214"/>
    <mergeCell ref="AD214:AE214"/>
    <mergeCell ref="X211:Y211"/>
    <mergeCell ref="Z211:AA211"/>
    <mergeCell ref="AB211:AC211"/>
    <mergeCell ref="AD211:AE211"/>
    <mergeCell ref="X212:Y212"/>
    <mergeCell ref="Z212:AA212"/>
    <mergeCell ref="AB212:AC212"/>
    <mergeCell ref="AD212:AE212"/>
    <mergeCell ref="X209:Y209"/>
    <mergeCell ref="Z209:AA209"/>
    <mergeCell ref="AB209:AC209"/>
    <mergeCell ref="AD209:AE209"/>
    <mergeCell ref="X210:Y210"/>
    <mergeCell ref="Z210:AA210"/>
    <mergeCell ref="AB210:AC210"/>
    <mergeCell ref="AD210:AE210"/>
    <mergeCell ref="X219:Y219"/>
    <mergeCell ref="Z219:AA219"/>
    <mergeCell ref="AB219:AC219"/>
    <mergeCell ref="AD219:AE219"/>
    <mergeCell ref="X220:Y220"/>
    <mergeCell ref="Z220:AA220"/>
    <mergeCell ref="AB220:AC220"/>
    <mergeCell ref="AD220:AE220"/>
    <mergeCell ref="X217:Y217"/>
    <mergeCell ref="Z217:AA217"/>
    <mergeCell ref="AB217:AC217"/>
    <mergeCell ref="AD217:AE217"/>
    <mergeCell ref="X218:Y218"/>
    <mergeCell ref="Z218:AA218"/>
    <mergeCell ref="AB218:AC218"/>
    <mergeCell ref="AD218:AE218"/>
    <mergeCell ref="X215:Y215"/>
    <mergeCell ref="Z215:AA215"/>
    <mergeCell ref="AB215:AC215"/>
    <mergeCell ref="AD215:AE215"/>
    <mergeCell ref="X216:Y216"/>
    <mergeCell ref="Z216:AA216"/>
    <mergeCell ref="AB216:AC216"/>
    <mergeCell ref="AD216:AE216"/>
    <mergeCell ref="X225:Y225"/>
    <mergeCell ref="Z225:AA225"/>
    <mergeCell ref="AB225:AC225"/>
    <mergeCell ref="AD225:AE225"/>
    <mergeCell ref="X226:Y226"/>
    <mergeCell ref="Z226:AA226"/>
    <mergeCell ref="AB226:AC226"/>
    <mergeCell ref="AD226:AE226"/>
    <mergeCell ref="X223:Y223"/>
    <mergeCell ref="Z223:AA223"/>
    <mergeCell ref="AB223:AC223"/>
    <mergeCell ref="AD223:AE223"/>
    <mergeCell ref="X224:Y224"/>
    <mergeCell ref="Z224:AA224"/>
    <mergeCell ref="AB224:AC224"/>
    <mergeCell ref="AD224:AE224"/>
    <mergeCell ref="X221:Y221"/>
    <mergeCell ref="Z221:AA221"/>
    <mergeCell ref="AB221:AC221"/>
    <mergeCell ref="AD221:AE221"/>
    <mergeCell ref="X222:Y222"/>
    <mergeCell ref="Z222:AA222"/>
    <mergeCell ref="AB222:AC222"/>
    <mergeCell ref="AD222:AE222"/>
    <mergeCell ref="X231:Y231"/>
    <mergeCell ref="Z231:AA231"/>
    <mergeCell ref="AB231:AC231"/>
    <mergeCell ref="AD231:AE231"/>
    <mergeCell ref="X232:Y232"/>
    <mergeCell ref="Z232:AA232"/>
    <mergeCell ref="AB232:AC232"/>
    <mergeCell ref="AD232:AE232"/>
    <mergeCell ref="X229:Y229"/>
    <mergeCell ref="Z229:AA229"/>
    <mergeCell ref="AB229:AC229"/>
    <mergeCell ref="AD229:AE229"/>
    <mergeCell ref="X230:Y230"/>
    <mergeCell ref="Z230:AA230"/>
    <mergeCell ref="AB230:AC230"/>
    <mergeCell ref="AD230:AE230"/>
    <mergeCell ref="X227:Y227"/>
    <mergeCell ref="Z227:AA227"/>
    <mergeCell ref="AB227:AC227"/>
    <mergeCell ref="AD227:AE227"/>
    <mergeCell ref="X228:Y228"/>
    <mergeCell ref="Z228:AA228"/>
    <mergeCell ref="AB228:AC228"/>
    <mergeCell ref="AD228:AE228"/>
    <mergeCell ref="X237:Y237"/>
    <mergeCell ref="Z237:AA237"/>
    <mergeCell ref="AB237:AC237"/>
    <mergeCell ref="AD237:AE237"/>
    <mergeCell ref="X238:Y238"/>
    <mergeCell ref="Z238:AA238"/>
    <mergeCell ref="AB238:AC238"/>
    <mergeCell ref="AD238:AE238"/>
    <mergeCell ref="X235:Y235"/>
    <mergeCell ref="Z235:AA235"/>
    <mergeCell ref="AB235:AC235"/>
    <mergeCell ref="AD235:AE235"/>
    <mergeCell ref="X236:Y236"/>
    <mergeCell ref="Z236:AA236"/>
    <mergeCell ref="AB236:AC236"/>
    <mergeCell ref="AD236:AE236"/>
    <mergeCell ref="X233:Y233"/>
    <mergeCell ref="Z233:AA233"/>
    <mergeCell ref="AB233:AC233"/>
    <mergeCell ref="AD233:AE233"/>
    <mergeCell ref="X234:Y234"/>
    <mergeCell ref="Z234:AA234"/>
    <mergeCell ref="AB234:AC234"/>
    <mergeCell ref="AD234:AE234"/>
    <mergeCell ref="X243:Y243"/>
    <mergeCell ref="Z243:AA243"/>
    <mergeCell ref="AB243:AC243"/>
    <mergeCell ref="AD243:AE243"/>
    <mergeCell ref="X244:Y244"/>
    <mergeCell ref="Z244:AA244"/>
    <mergeCell ref="AB244:AC244"/>
    <mergeCell ref="AD244:AE244"/>
    <mergeCell ref="X241:Y241"/>
    <mergeCell ref="Z241:AA241"/>
    <mergeCell ref="AB241:AC241"/>
    <mergeCell ref="AD241:AE241"/>
    <mergeCell ref="X242:Y242"/>
    <mergeCell ref="Z242:AA242"/>
    <mergeCell ref="AB242:AC242"/>
    <mergeCell ref="AD242:AE242"/>
    <mergeCell ref="X239:Y239"/>
    <mergeCell ref="Z239:AA239"/>
    <mergeCell ref="AB239:AC239"/>
    <mergeCell ref="AD239:AE239"/>
    <mergeCell ref="X240:Y240"/>
    <mergeCell ref="Z240:AA240"/>
    <mergeCell ref="AB240:AC240"/>
    <mergeCell ref="AD240:AE240"/>
    <mergeCell ref="AB249:AC249"/>
    <mergeCell ref="AD249:AE249"/>
    <mergeCell ref="X250:Y250"/>
    <mergeCell ref="Z250:AA250"/>
    <mergeCell ref="AB250:AC250"/>
    <mergeCell ref="AD250:AE250"/>
    <mergeCell ref="X247:Y247"/>
    <mergeCell ref="Z247:AA247"/>
    <mergeCell ref="AB247:AC247"/>
    <mergeCell ref="AD247:AE247"/>
    <mergeCell ref="X248:Y248"/>
    <mergeCell ref="Z248:AA248"/>
    <mergeCell ref="AB248:AC248"/>
    <mergeCell ref="AD248:AE248"/>
    <mergeCell ref="X245:Y245"/>
    <mergeCell ref="Z245:AA245"/>
    <mergeCell ref="AB245:AC245"/>
    <mergeCell ref="AD245:AE245"/>
    <mergeCell ref="X246:Y246"/>
    <mergeCell ref="Z246:AA246"/>
    <mergeCell ref="AB246:AC246"/>
    <mergeCell ref="AD246:AE246"/>
    <mergeCell ref="X257:Y257"/>
    <mergeCell ref="Z257:AA257"/>
    <mergeCell ref="AB257:AC257"/>
    <mergeCell ref="AD257:AE257"/>
    <mergeCell ref="U181:V181"/>
    <mergeCell ref="U2:AH5"/>
    <mergeCell ref="X255:Y255"/>
    <mergeCell ref="Z255:AA255"/>
    <mergeCell ref="AB255:AC255"/>
    <mergeCell ref="AD255:AE255"/>
    <mergeCell ref="X256:Y256"/>
    <mergeCell ref="Z256:AA256"/>
    <mergeCell ref="AB256:AC256"/>
    <mergeCell ref="AD256:AE256"/>
    <mergeCell ref="X253:Y253"/>
    <mergeCell ref="Z253:AA253"/>
    <mergeCell ref="AB253:AC253"/>
    <mergeCell ref="AD253:AE253"/>
    <mergeCell ref="X254:Y254"/>
    <mergeCell ref="Z254:AA254"/>
    <mergeCell ref="AB254:AC254"/>
    <mergeCell ref="AD254:AE254"/>
    <mergeCell ref="X251:Y251"/>
    <mergeCell ref="Z251:AA251"/>
    <mergeCell ref="AB251:AC251"/>
    <mergeCell ref="AD251:AE251"/>
    <mergeCell ref="X252:Y252"/>
    <mergeCell ref="Z252:AA252"/>
    <mergeCell ref="AB252:AC252"/>
    <mergeCell ref="AD252:AE252"/>
    <mergeCell ref="X249:Y249"/>
    <mergeCell ref="Z249:AA249"/>
  </mergeCells>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5:O50"/>
  <sheetViews>
    <sheetView topLeftCell="A2" zoomScale="70" zoomScaleNormal="70" workbookViewId="0">
      <selection activeCell="E19" sqref="E19"/>
    </sheetView>
  </sheetViews>
  <sheetFormatPr defaultRowHeight="15" x14ac:dyDescent="0.25"/>
  <cols>
    <col min="2" max="2" width="19.140625" customWidth="1"/>
    <col min="3" max="3" width="15.28515625" customWidth="1"/>
    <col min="4" max="4" width="14.28515625" customWidth="1"/>
    <col min="5" max="5" width="8.140625" customWidth="1"/>
    <col min="6" max="6" width="18.7109375" customWidth="1"/>
    <col min="7" max="7" width="28.28515625" customWidth="1"/>
    <col min="8" max="8" width="27.28515625" customWidth="1"/>
    <col min="9" max="9" width="18.5703125" customWidth="1"/>
    <col min="12" max="12" width="15" customWidth="1"/>
  </cols>
  <sheetData>
    <row r="5" spans="1:15" ht="15" customHeight="1" x14ac:dyDescent="0.25">
      <c r="H5" s="166"/>
      <c r="I5" s="166"/>
      <c r="K5" s="585" t="s">
        <v>4958</v>
      </c>
      <c r="L5" s="585"/>
      <c r="M5" s="585"/>
      <c r="N5" s="585"/>
      <c r="O5" s="585"/>
    </row>
    <row r="6" spans="1:15" x14ac:dyDescent="0.25">
      <c r="B6" s="365" t="s">
        <v>4924</v>
      </c>
      <c r="C6" s="365"/>
      <c r="D6" s="365"/>
      <c r="F6" s="366" t="s">
        <v>4913</v>
      </c>
      <c r="G6" s="366"/>
      <c r="H6" s="348" t="s">
        <v>4912</v>
      </c>
      <c r="I6" s="228"/>
      <c r="K6" s="286"/>
      <c r="L6" t="s">
        <v>4936</v>
      </c>
    </row>
    <row r="7" spans="1:15" x14ac:dyDescent="0.25">
      <c r="B7" s="349" t="s">
        <v>4417</v>
      </c>
      <c r="C7" s="348" t="s">
        <v>4415</v>
      </c>
      <c r="D7" s="348" t="s">
        <v>4912</v>
      </c>
      <c r="F7" s="348" t="s">
        <v>4857</v>
      </c>
      <c r="G7" s="348" t="s">
        <v>318</v>
      </c>
      <c r="H7" s="228"/>
      <c r="I7" s="228"/>
      <c r="K7" s="286"/>
      <c r="L7" s="347" t="s">
        <v>4941</v>
      </c>
      <c r="M7" s="347" t="s">
        <v>3771</v>
      </c>
    </row>
    <row r="8" spans="1:15" x14ac:dyDescent="0.25">
      <c r="B8" s="348" t="s">
        <v>4920</v>
      </c>
      <c r="C8" s="348" t="s">
        <v>322</v>
      </c>
      <c r="D8" s="348"/>
      <c r="F8" s="348" t="s">
        <v>4858</v>
      </c>
      <c r="G8" s="348" t="s">
        <v>322</v>
      </c>
      <c r="H8" s="228"/>
      <c r="I8" s="228"/>
      <c r="K8" s="362" t="s">
        <v>3769</v>
      </c>
      <c r="L8" s="82" t="s">
        <v>1537</v>
      </c>
      <c r="M8" s="347"/>
    </row>
    <row r="9" spans="1:15" x14ac:dyDescent="0.25">
      <c r="B9" s="348" t="s">
        <v>4921</v>
      </c>
      <c r="C9" s="348" t="s">
        <v>2585</v>
      </c>
      <c r="D9" s="348"/>
      <c r="F9" s="367" t="s">
        <v>4918</v>
      </c>
      <c r="G9" s="367"/>
      <c r="H9" s="251"/>
      <c r="I9" s="251"/>
      <c r="K9" s="362" t="s">
        <v>4928</v>
      </c>
      <c r="L9" t="s">
        <v>4491</v>
      </c>
      <c r="M9" s="347"/>
    </row>
    <row r="10" spans="1:15" x14ac:dyDescent="0.25">
      <c r="B10" s="348" t="s">
        <v>4922</v>
      </c>
      <c r="C10" s="348" t="s">
        <v>2587</v>
      </c>
      <c r="D10" s="348"/>
      <c r="F10" s="348" t="s">
        <v>4866</v>
      </c>
      <c r="G10" s="349" t="s">
        <v>4868</v>
      </c>
      <c r="H10" s="228"/>
      <c r="I10" s="228"/>
      <c r="K10" s="362" t="s">
        <v>4934</v>
      </c>
      <c r="L10" t="s">
        <v>4492</v>
      </c>
      <c r="M10" s="350" t="s">
        <v>4862</v>
      </c>
    </row>
    <row r="11" spans="1:15" x14ac:dyDescent="0.25">
      <c r="B11" s="348" t="s">
        <v>4923</v>
      </c>
      <c r="C11" s="348" t="s">
        <v>2634</v>
      </c>
      <c r="D11" s="348"/>
      <c r="F11" s="348" t="s">
        <v>4567</v>
      </c>
      <c r="G11" s="349" t="s">
        <v>4869</v>
      </c>
      <c r="H11" s="228"/>
      <c r="I11" s="228"/>
      <c r="K11" s="362" t="s">
        <v>4935</v>
      </c>
      <c r="L11" t="s">
        <v>4493</v>
      </c>
      <c r="M11" s="350" t="s">
        <v>4863</v>
      </c>
    </row>
    <row r="12" spans="1:15" x14ac:dyDescent="0.25">
      <c r="B12" s="494" t="s">
        <v>4919</v>
      </c>
      <c r="C12" s="494"/>
      <c r="D12" s="494"/>
      <c r="F12" s="348" t="s">
        <v>4568</v>
      </c>
      <c r="G12" s="349" t="s">
        <v>4870</v>
      </c>
      <c r="H12" s="228"/>
      <c r="I12" s="228"/>
      <c r="K12" s="362" t="s">
        <v>4960</v>
      </c>
      <c r="L12" t="s">
        <v>4937</v>
      </c>
      <c r="M12" s="347"/>
    </row>
    <row r="13" spans="1:15" x14ac:dyDescent="0.25">
      <c r="B13" s="349" t="s">
        <v>4417</v>
      </c>
      <c r="C13" s="348" t="s">
        <v>4415</v>
      </c>
      <c r="D13" s="348" t="s">
        <v>4912</v>
      </c>
      <c r="F13" s="348" t="s">
        <v>4867</v>
      </c>
      <c r="G13" s="349" t="s">
        <v>4871</v>
      </c>
      <c r="H13" s="228"/>
      <c r="I13" s="228"/>
      <c r="K13" s="362" t="s">
        <v>4961</v>
      </c>
      <c r="L13" t="s">
        <v>4938</v>
      </c>
      <c r="M13" s="347"/>
    </row>
    <row r="14" spans="1:15" x14ac:dyDescent="0.25">
      <c r="A14" s="404">
        <v>1</v>
      </c>
      <c r="B14" s="348" t="s">
        <v>4418</v>
      </c>
      <c r="C14" s="349" t="s">
        <v>4868</v>
      </c>
      <c r="D14" s="228"/>
      <c r="F14" s="348" t="s">
        <v>4569</v>
      </c>
      <c r="G14" s="349" t="s">
        <v>4872</v>
      </c>
      <c r="H14" s="228"/>
      <c r="I14" s="228"/>
      <c r="K14" s="362" t="s">
        <v>4962</v>
      </c>
      <c r="L14" t="s">
        <v>4939</v>
      </c>
      <c r="M14" s="347"/>
    </row>
    <row r="15" spans="1:15" x14ac:dyDescent="0.25">
      <c r="A15" s="404">
        <v>2</v>
      </c>
      <c r="B15" s="349" t="s">
        <v>4419</v>
      </c>
      <c r="C15" s="349" t="s">
        <v>4882</v>
      </c>
      <c r="D15" s="228"/>
      <c r="F15" s="348" t="s">
        <v>4570</v>
      </c>
      <c r="G15" s="349" t="s">
        <v>4873</v>
      </c>
      <c r="H15" s="228"/>
      <c r="I15" s="228"/>
      <c r="K15" s="363"/>
      <c r="L15" s="77" t="s">
        <v>4940</v>
      </c>
      <c r="M15" s="79"/>
    </row>
    <row r="16" spans="1:15" x14ac:dyDescent="0.25">
      <c r="A16" s="404">
        <v>3</v>
      </c>
      <c r="B16" s="349" t="s">
        <v>4420</v>
      </c>
      <c r="C16" s="349" t="s">
        <v>4883</v>
      </c>
      <c r="D16" s="228"/>
      <c r="F16" s="348" t="s">
        <v>4571</v>
      </c>
      <c r="G16" s="349" t="s">
        <v>4874</v>
      </c>
      <c r="H16" s="228"/>
      <c r="I16" s="228"/>
      <c r="K16" s="362" t="s">
        <v>4963</v>
      </c>
      <c r="L16" t="s">
        <v>4487</v>
      </c>
      <c r="M16" s="350" t="s">
        <v>2353</v>
      </c>
    </row>
    <row r="17" spans="1:13" x14ac:dyDescent="0.25">
      <c r="A17" s="404">
        <v>4</v>
      </c>
      <c r="B17" s="349" t="s">
        <v>4421</v>
      </c>
      <c r="C17" s="349" t="s">
        <v>4871</v>
      </c>
      <c r="D17" s="228"/>
      <c r="F17" s="348" t="s">
        <v>4572</v>
      </c>
      <c r="G17" s="349" t="s">
        <v>4875</v>
      </c>
      <c r="H17" s="228"/>
      <c r="I17" s="228"/>
      <c r="K17" s="362" t="s">
        <v>4930</v>
      </c>
      <c r="L17" t="s">
        <v>4488</v>
      </c>
      <c r="M17" s="350" t="s">
        <v>2352</v>
      </c>
    </row>
    <row r="18" spans="1:13" x14ac:dyDescent="0.25">
      <c r="A18" s="404">
        <v>5</v>
      </c>
      <c r="B18" s="349" t="s">
        <v>4422</v>
      </c>
      <c r="C18" s="349" t="s">
        <v>4872</v>
      </c>
      <c r="D18" s="228"/>
      <c r="F18" s="348" t="s">
        <v>4573</v>
      </c>
      <c r="G18" s="349" t="s">
        <v>4876</v>
      </c>
      <c r="H18" s="228"/>
      <c r="I18" s="228"/>
      <c r="K18" s="362" t="s">
        <v>4925</v>
      </c>
      <c r="L18" t="s">
        <v>4489</v>
      </c>
      <c r="M18" s="347"/>
    </row>
    <row r="19" spans="1:13" x14ac:dyDescent="0.25">
      <c r="A19" s="404">
        <v>6</v>
      </c>
      <c r="B19" s="349" t="s">
        <v>4423</v>
      </c>
      <c r="C19" s="349" t="s">
        <v>4873</v>
      </c>
      <c r="D19" s="228"/>
      <c r="F19" s="348" t="s">
        <v>4574</v>
      </c>
      <c r="G19" s="349" t="s">
        <v>4877</v>
      </c>
      <c r="H19" s="228"/>
      <c r="I19" s="228"/>
      <c r="K19" s="362" t="s">
        <v>4926</v>
      </c>
      <c r="L19" t="s">
        <v>4942</v>
      </c>
      <c r="M19" s="347"/>
    </row>
    <row r="20" spans="1:13" x14ac:dyDescent="0.25">
      <c r="A20" s="404">
        <v>7</v>
      </c>
      <c r="B20" s="349" t="s">
        <v>4424</v>
      </c>
      <c r="C20" s="349" t="s">
        <v>4890</v>
      </c>
      <c r="D20" s="228"/>
      <c r="F20" s="348" t="s">
        <v>4575</v>
      </c>
      <c r="G20" s="349" t="s">
        <v>4878</v>
      </c>
      <c r="H20" s="228"/>
      <c r="I20" s="228"/>
      <c r="K20" s="362" t="s">
        <v>4964</v>
      </c>
      <c r="L20" t="s">
        <v>4943</v>
      </c>
      <c r="M20" s="347"/>
    </row>
    <row r="21" spans="1:13" x14ac:dyDescent="0.25">
      <c r="A21" s="404">
        <v>8</v>
      </c>
      <c r="B21" s="349" t="s">
        <v>4425</v>
      </c>
      <c r="C21" s="349" t="s">
        <v>4875</v>
      </c>
      <c r="D21" s="228"/>
      <c r="F21" s="366" t="s">
        <v>4914</v>
      </c>
      <c r="G21" s="366"/>
      <c r="H21" s="361"/>
      <c r="I21" s="361"/>
      <c r="K21" s="362" t="s">
        <v>4929</v>
      </c>
      <c r="L21" t="s">
        <v>4944</v>
      </c>
      <c r="M21" s="350" t="s">
        <v>2210</v>
      </c>
    </row>
    <row r="22" spans="1:13" x14ac:dyDescent="0.25">
      <c r="A22" s="404">
        <v>9</v>
      </c>
      <c r="B22" s="349" t="s">
        <v>4426</v>
      </c>
      <c r="C22" s="349" t="s">
        <v>4876</v>
      </c>
      <c r="D22" s="228"/>
      <c r="F22" s="349" t="s">
        <v>4576</v>
      </c>
      <c r="G22" s="349" t="s">
        <v>4881</v>
      </c>
      <c r="H22" s="228"/>
      <c r="I22" s="228"/>
      <c r="K22" s="362" t="s">
        <v>4932</v>
      </c>
      <c r="L22" t="s">
        <v>4945</v>
      </c>
      <c r="M22" s="350" t="s">
        <v>2213</v>
      </c>
    </row>
    <row r="23" spans="1:13" x14ac:dyDescent="0.25">
      <c r="A23" s="404">
        <v>10</v>
      </c>
      <c r="B23" s="349" t="s">
        <v>4427</v>
      </c>
      <c r="C23" s="349" t="s">
        <v>4877</v>
      </c>
      <c r="D23" s="228"/>
      <c r="F23" s="349" t="s">
        <v>4879</v>
      </c>
      <c r="G23" s="349" t="s">
        <v>4882</v>
      </c>
      <c r="H23" s="228"/>
      <c r="I23" s="228"/>
      <c r="K23" s="362" t="s">
        <v>4933</v>
      </c>
      <c r="L23" t="s">
        <v>4946</v>
      </c>
      <c r="M23" s="350" t="s">
        <v>4861</v>
      </c>
    </row>
    <row r="24" spans="1:13" x14ac:dyDescent="0.25">
      <c r="A24" s="404">
        <v>11</v>
      </c>
      <c r="B24" s="349" t="s">
        <v>4428</v>
      </c>
      <c r="C24" s="349" t="s">
        <v>4891</v>
      </c>
      <c r="D24" s="228"/>
      <c r="F24" s="349" t="s">
        <v>4880</v>
      </c>
      <c r="G24" s="349" t="s">
        <v>4883</v>
      </c>
      <c r="H24" s="228"/>
      <c r="I24" s="228"/>
      <c r="K24" s="362" t="s">
        <v>4931</v>
      </c>
      <c r="L24" t="s">
        <v>4947</v>
      </c>
      <c r="M24" s="350" t="s">
        <v>2239</v>
      </c>
    </row>
    <row r="25" spans="1:13" x14ac:dyDescent="0.25">
      <c r="A25" s="404">
        <v>12</v>
      </c>
      <c r="B25" s="349" t="s">
        <v>4429</v>
      </c>
      <c r="C25" s="349" t="s">
        <v>4892</v>
      </c>
      <c r="D25" s="228"/>
      <c r="F25" s="349" t="s">
        <v>4579</v>
      </c>
      <c r="G25" s="349" t="s">
        <v>4871</v>
      </c>
      <c r="H25" s="228"/>
      <c r="I25" s="228"/>
      <c r="K25" s="362" t="s">
        <v>4927</v>
      </c>
      <c r="L25" t="s">
        <v>4948</v>
      </c>
      <c r="M25" s="350" t="s">
        <v>3002</v>
      </c>
    </row>
    <row r="26" spans="1:13" x14ac:dyDescent="0.25">
      <c r="A26" s="404">
        <v>13</v>
      </c>
      <c r="B26" s="349" t="s">
        <v>4430</v>
      </c>
      <c r="C26" s="349" t="s">
        <v>4893</v>
      </c>
      <c r="D26" s="228"/>
      <c r="F26" s="349" t="s">
        <v>4580</v>
      </c>
      <c r="G26" s="349" t="s">
        <v>4872</v>
      </c>
      <c r="H26" s="228"/>
      <c r="I26" s="228"/>
      <c r="K26" s="364"/>
      <c r="L26" s="48" t="s">
        <v>4949</v>
      </c>
      <c r="M26" s="50"/>
    </row>
    <row r="27" spans="1:13" x14ac:dyDescent="0.25">
      <c r="A27" s="404">
        <v>14</v>
      </c>
      <c r="B27" s="351" t="s">
        <v>4431</v>
      </c>
      <c r="C27" s="349" t="s">
        <v>4894</v>
      </c>
      <c r="D27" s="228"/>
      <c r="F27" s="349" t="s">
        <v>4581</v>
      </c>
      <c r="G27" s="349" t="s">
        <v>4873</v>
      </c>
      <c r="H27" s="228"/>
      <c r="I27" s="228"/>
      <c r="K27" s="362" t="s">
        <v>4965</v>
      </c>
      <c r="L27" t="s">
        <v>4950</v>
      </c>
      <c r="M27" s="350" t="s">
        <v>4959</v>
      </c>
    </row>
    <row r="28" spans="1:13" x14ac:dyDescent="0.25">
      <c r="A28" s="404">
        <v>15</v>
      </c>
      <c r="B28" s="349" t="s">
        <v>4432</v>
      </c>
      <c r="C28" s="349" t="s">
        <v>4895</v>
      </c>
      <c r="D28" s="228"/>
      <c r="F28" s="366" t="s">
        <v>4915</v>
      </c>
      <c r="G28" s="366"/>
      <c r="H28" s="361"/>
      <c r="I28" s="361"/>
      <c r="K28" s="362" t="s">
        <v>4966</v>
      </c>
      <c r="L28" t="s">
        <v>4951</v>
      </c>
      <c r="M28" s="350" t="s">
        <v>3054</v>
      </c>
    </row>
    <row r="29" spans="1:13" x14ac:dyDescent="0.25">
      <c r="A29" s="404">
        <v>16</v>
      </c>
      <c r="B29" s="349" t="s">
        <v>4433</v>
      </c>
      <c r="C29" s="349" t="s">
        <v>4885</v>
      </c>
      <c r="D29" s="228"/>
      <c r="F29" s="349" t="s">
        <v>4508</v>
      </c>
      <c r="G29" s="349" t="s">
        <v>4881</v>
      </c>
      <c r="H29" s="228"/>
      <c r="I29" s="228"/>
      <c r="K29" s="362" t="s">
        <v>4967</v>
      </c>
      <c r="L29" t="s">
        <v>4952</v>
      </c>
      <c r="M29" s="350" t="s">
        <v>260</v>
      </c>
    </row>
    <row r="30" spans="1:13" x14ac:dyDescent="0.25">
      <c r="A30" s="404">
        <v>17</v>
      </c>
      <c r="B30" s="349" t="s">
        <v>4434</v>
      </c>
      <c r="C30" s="349" t="s">
        <v>4896</v>
      </c>
      <c r="D30" s="228"/>
      <c r="F30" s="349" t="s">
        <v>4513</v>
      </c>
      <c r="G30" s="349" t="s">
        <v>4869</v>
      </c>
      <c r="H30" s="228"/>
      <c r="I30" s="228"/>
      <c r="K30" s="362" t="s">
        <v>4968</v>
      </c>
      <c r="L30" t="s">
        <v>4953</v>
      </c>
      <c r="M30" s="350" t="s">
        <v>926</v>
      </c>
    </row>
    <row r="31" spans="1:13" x14ac:dyDescent="0.25">
      <c r="A31" s="404">
        <v>18</v>
      </c>
      <c r="B31" s="349" t="s">
        <v>4435</v>
      </c>
      <c r="C31" s="349" t="s">
        <v>4887</v>
      </c>
      <c r="D31" s="228"/>
      <c r="F31" s="349" t="s">
        <v>4516</v>
      </c>
      <c r="G31" s="349" t="s">
        <v>4870</v>
      </c>
      <c r="H31" s="228"/>
      <c r="I31" s="228"/>
      <c r="K31" s="362" t="s">
        <v>4969</v>
      </c>
      <c r="L31" t="s">
        <v>4954</v>
      </c>
      <c r="M31" s="347"/>
    </row>
    <row r="32" spans="1:13" x14ac:dyDescent="0.25">
      <c r="A32" s="404">
        <v>19</v>
      </c>
      <c r="B32" s="349" t="s">
        <v>4436</v>
      </c>
      <c r="C32" s="349" t="s">
        <v>4888</v>
      </c>
      <c r="D32" s="228"/>
      <c r="F32" s="349" t="s">
        <v>4519</v>
      </c>
      <c r="G32" s="349" t="s">
        <v>4871</v>
      </c>
      <c r="H32" s="228"/>
      <c r="I32" s="228"/>
      <c r="K32" s="362" t="s">
        <v>4970</v>
      </c>
      <c r="L32" t="s">
        <v>4955</v>
      </c>
      <c r="M32" s="350" t="s">
        <v>4860</v>
      </c>
    </row>
    <row r="33" spans="1:13" x14ac:dyDescent="0.25">
      <c r="A33" s="404">
        <v>20</v>
      </c>
      <c r="B33" s="349" t="s">
        <v>4437</v>
      </c>
      <c r="C33" s="349" t="s">
        <v>4897</v>
      </c>
      <c r="D33" s="228"/>
      <c r="F33" s="349" t="s">
        <v>4521</v>
      </c>
      <c r="G33" s="349" t="s">
        <v>4872</v>
      </c>
      <c r="H33" s="228"/>
      <c r="I33" s="228"/>
      <c r="K33" s="362" t="s">
        <v>4973</v>
      </c>
      <c r="L33" t="s">
        <v>4956</v>
      </c>
      <c r="M33" s="347"/>
    </row>
    <row r="34" spans="1:13" x14ac:dyDescent="0.25">
      <c r="A34" s="404">
        <v>21</v>
      </c>
      <c r="B34" s="349" t="s">
        <v>4438</v>
      </c>
      <c r="C34" s="349" t="s">
        <v>4898</v>
      </c>
      <c r="D34" s="228"/>
      <c r="F34" s="349" t="s">
        <v>4523</v>
      </c>
      <c r="G34" s="349" t="s">
        <v>4873</v>
      </c>
      <c r="H34" s="228"/>
      <c r="I34" s="228"/>
      <c r="K34" s="362" t="s">
        <v>4971</v>
      </c>
      <c r="L34" t="s">
        <v>1514</v>
      </c>
      <c r="M34" s="347"/>
    </row>
    <row r="35" spans="1:13" x14ac:dyDescent="0.25">
      <c r="A35" s="404">
        <v>22</v>
      </c>
      <c r="B35" s="349" t="s">
        <v>4439</v>
      </c>
      <c r="C35" s="349" t="s">
        <v>4899</v>
      </c>
      <c r="D35" s="228"/>
      <c r="F35" s="349" t="s">
        <v>4524</v>
      </c>
      <c r="G35" s="349" t="s">
        <v>4874</v>
      </c>
      <c r="H35" s="228"/>
      <c r="I35" s="228"/>
      <c r="K35" s="362" t="s">
        <v>4972</v>
      </c>
      <c r="L35" t="s">
        <v>4490</v>
      </c>
      <c r="M35" s="350" t="s">
        <v>642</v>
      </c>
    </row>
    <row r="36" spans="1:13" x14ac:dyDescent="0.25">
      <c r="A36" s="404">
        <v>23</v>
      </c>
      <c r="B36" s="349" t="s">
        <v>4440</v>
      </c>
      <c r="C36" s="349" t="s">
        <v>4900</v>
      </c>
      <c r="D36" s="228"/>
      <c r="F36" s="349" t="s">
        <v>4526</v>
      </c>
      <c r="G36" s="349" t="s">
        <v>4875</v>
      </c>
      <c r="H36" s="228"/>
      <c r="I36" s="228"/>
      <c r="K36" s="362" t="s">
        <v>4974</v>
      </c>
      <c r="L36" t="s">
        <v>4957</v>
      </c>
      <c r="M36" s="347"/>
    </row>
    <row r="37" spans="1:13" x14ac:dyDescent="0.25">
      <c r="A37" s="404">
        <v>24</v>
      </c>
      <c r="B37" s="349" t="s">
        <v>4441</v>
      </c>
      <c r="C37" s="349" t="s">
        <v>4901</v>
      </c>
      <c r="D37" s="228"/>
      <c r="F37" s="349" t="s">
        <v>4528</v>
      </c>
      <c r="G37" s="349" t="s">
        <v>4876</v>
      </c>
      <c r="H37" s="228"/>
      <c r="I37" s="228"/>
    </row>
    <row r="38" spans="1:13" x14ac:dyDescent="0.25">
      <c r="A38" s="404">
        <v>25</v>
      </c>
      <c r="B38" s="349" t="s">
        <v>4442</v>
      </c>
      <c r="C38" s="349" t="s">
        <v>4902</v>
      </c>
      <c r="D38" s="228"/>
      <c r="F38" s="349" t="s">
        <v>4530</v>
      </c>
      <c r="G38" s="349" t="s">
        <v>4885</v>
      </c>
      <c r="H38" s="228"/>
      <c r="I38" s="228"/>
    </row>
    <row r="39" spans="1:13" x14ac:dyDescent="0.25">
      <c r="A39" s="404">
        <v>26</v>
      </c>
      <c r="B39" s="349" t="s">
        <v>4443</v>
      </c>
      <c r="C39" s="349" t="s">
        <v>4903</v>
      </c>
      <c r="D39" s="228"/>
      <c r="F39" s="349" t="s">
        <v>4884</v>
      </c>
      <c r="G39" s="349" t="s">
        <v>4886</v>
      </c>
      <c r="H39" s="228"/>
      <c r="I39" s="228"/>
    </row>
    <row r="40" spans="1:13" x14ac:dyDescent="0.25">
      <c r="A40" s="404">
        <v>27</v>
      </c>
      <c r="B40" s="349" t="s">
        <v>4416</v>
      </c>
      <c r="C40" s="349" t="s">
        <v>233</v>
      </c>
      <c r="D40" s="228"/>
      <c r="F40" s="349" t="s">
        <v>4532</v>
      </c>
      <c r="G40" s="349" t="s">
        <v>4887</v>
      </c>
      <c r="H40" s="228"/>
      <c r="I40" s="228"/>
    </row>
    <row r="41" spans="1:13" x14ac:dyDescent="0.25">
      <c r="A41" s="404">
        <v>28</v>
      </c>
      <c r="B41" s="349" t="s">
        <v>4444</v>
      </c>
      <c r="C41" s="349" t="s">
        <v>4904</v>
      </c>
      <c r="D41" s="228"/>
      <c r="F41" s="349" t="s">
        <v>4533</v>
      </c>
      <c r="G41" s="349" t="s">
        <v>4888</v>
      </c>
      <c r="H41" s="228"/>
      <c r="I41" s="228"/>
    </row>
    <row r="42" spans="1:13" x14ac:dyDescent="0.25">
      <c r="A42" s="404">
        <v>29</v>
      </c>
      <c r="B42" s="349" t="s">
        <v>4445</v>
      </c>
      <c r="C42" s="349" t="s">
        <v>4905</v>
      </c>
      <c r="D42" s="228"/>
      <c r="F42" s="349" t="s">
        <v>4535</v>
      </c>
      <c r="G42" s="349" t="s">
        <v>4889</v>
      </c>
      <c r="H42" s="228"/>
      <c r="I42" s="228"/>
    </row>
    <row r="43" spans="1:13" x14ac:dyDescent="0.25">
      <c r="A43" s="404">
        <v>30</v>
      </c>
      <c r="B43" s="351" t="s">
        <v>4446</v>
      </c>
      <c r="C43" s="349" t="s">
        <v>4906</v>
      </c>
      <c r="D43" s="228"/>
      <c r="F43" s="366" t="s">
        <v>4916</v>
      </c>
      <c r="G43" s="366"/>
      <c r="H43" s="361"/>
      <c r="I43" s="361"/>
    </row>
    <row r="44" spans="1:13" x14ac:dyDescent="0.25">
      <c r="F44" s="349" t="s">
        <v>4907</v>
      </c>
      <c r="G44" s="349" t="s">
        <v>318</v>
      </c>
      <c r="H44" s="228"/>
      <c r="I44" s="228"/>
    </row>
    <row r="45" spans="1:13" x14ac:dyDescent="0.25">
      <c r="F45" s="366" t="s">
        <v>4917</v>
      </c>
      <c r="G45" s="366"/>
      <c r="H45" s="361"/>
      <c r="I45" s="228"/>
    </row>
    <row r="46" spans="1:13" x14ac:dyDescent="0.25">
      <c r="F46" s="348" t="s">
        <v>4907</v>
      </c>
      <c r="G46" s="348" t="s">
        <v>318</v>
      </c>
      <c r="H46" s="228"/>
      <c r="I46" s="228"/>
    </row>
    <row r="47" spans="1:13" x14ac:dyDescent="0.25">
      <c r="F47" s="348" t="s">
        <v>4908</v>
      </c>
      <c r="G47" s="348" t="s">
        <v>322</v>
      </c>
      <c r="H47" s="228"/>
      <c r="I47" s="228"/>
    </row>
    <row r="48" spans="1:13" x14ac:dyDescent="0.25">
      <c r="F48" s="348" t="s">
        <v>4909</v>
      </c>
      <c r="G48" s="348" t="s">
        <v>1458</v>
      </c>
      <c r="H48" s="228"/>
      <c r="I48" s="228"/>
    </row>
    <row r="49" spans="6:9" x14ac:dyDescent="0.25">
      <c r="F49" s="348" t="s">
        <v>4910</v>
      </c>
      <c r="G49" s="348" t="s">
        <v>505</v>
      </c>
      <c r="H49" s="228"/>
      <c r="I49" s="228"/>
    </row>
    <row r="50" spans="6:9" x14ac:dyDescent="0.25">
      <c r="F50" s="348" t="s">
        <v>4911</v>
      </c>
      <c r="G50" s="348" t="s">
        <v>2585</v>
      </c>
      <c r="H50" s="228"/>
      <c r="I50" s="228"/>
    </row>
  </sheetData>
  <mergeCells count="2">
    <mergeCell ref="K5:O5"/>
    <mergeCell ref="B12:D12"/>
  </mergeCells>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87"/>
  <sheetViews>
    <sheetView workbookViewId="0">
      <selection activeCell="D43" sqref="D43"/>
    </sheetView>
  </sheetViews>
  <sheetFormatPr defaultRowHeight="15" x14ac:dyDescent="0.25"/>
  <cols>
    <col min="2" max="2" width="16.5703125" customWidth="1"/>
    <col min="3" max="3" width="53.28515625" customWidth="1"/>
    <col min="4" max="4" width="44.28515625" customWidth="1"/>
  </cols>
  <sheetData>
    <row r="1" spans="2:4" x14ac:dyDescent="0.25">
      <c r="B1" t="s">
        <v>4495</v>
      </c>
    </row>
    <row r="3" spans="2:4" x14ac:dyDescent="0.25">
      <c r="C3" t="s">
        <v>365</v>
      </c>
    </row>
    <row r="4" spans="2:4" x14ac:dyDescent="0.25">
      <c r="B4" t="s">
        <v>4560</v>
      </c>
      <c r="C4" t="s">
        <v>2371</v>
      </c>
      <c r="D4" t="s">
        <v>4496</v>
      </c>
    </row>
    <row r="5" spans="2:4" x14ac:dyDescent="0.25">
      <c r="B5" s="344" t="s">
        <v>4497</v>
      </c>
      <c r="C5" t="s">
        <v>4498</v>
      </c>
      <c r="D5" t="s">
        <v>4499</v>
      </c>
    </row>
    <row r="6" spans="2:4" x14ac:dyDescent="0.25">
      <c r="B6" s="346" t="s">
        <v>4561</v>
      </c>
      <c r="C6" t="s">
        <v>4694</v>
      </c>
      <c r="D6" t="s">
        <v>4822</v>
      </c>
    </row>
    <row r="7" spans="2:4" x14ac:dyDescent="0.25">
      <c r="B7" s="344" t="s">
        <v>4501</v>
      </c>
      <c r="C7" t="s">
        <v>4502</v>
      </c>
      <c r="D7" t="s">
        <v>4499</v>
      </c>
    </row>
    <row r="8" spans="2:4" x14ac:dyDescent="0.25">
      <c r="B8" s="344" t="s">
        <v>4503</v>
      </c>
      <c r="C8" t="s">
        <v>4504</v>
      </c>
      <c r="D8" t="s">
        <v>4499</v>
      </c>
    </row>
    <row r="9" spans="2:4" x14ac:dyDescent="0.25">
      <c r="B9" s="344" t="s">
        <v>4505</v>
      </c>
      <c r="C9" t="s">
        <v>4506</v>
      </c>
      <c r="D9" t="s">
        <v>4507</v>
      </c>
    </row>
    <row r="10" spans="2:4" x14ac:dyDescent="0.25">
      <c r="B10" s="344" t="s">
        <v>4508</v>
      </c>
      <c r="C10" t="s">
        <v>4509</v>
      </c>
      <c r="D10" t="s">
        <v>4510</v>
      </c>
    </row>
    <row r="11" spans="2:4" x14ac:dyDescent="0.25">
      <c r="B11" s="344" t="s">
        <v>4508</v>
      </c>
      <c r="C11" t="s">
        <v>4511</v>
      </c>
      <c r="D11" t="s">
        <v>4510</v>
      </c>
    </row>
    <row r="12" spans="2:4" x14ac:dyDescent="0.25">
      <c r="B12" s="344" t="s">
        <v>4508</v>
      </c>
      <c r="C12" t="s">
        <v>4512</v>
      </c>
      <c r="D12" t="s">
        <v>4823</v>
      </c>
    </row>
    <row r="13" spans="2:4" x14ac:dyDescent="0.25">
      <c r="B13" s="344" t="s">
        <v>4513</v>
      </c>
      <c r="C13" t="s">
        <v>4514</v>
      </c>
      <c r="D13" t="s">
        <v>4510</v>
      </c>
    </row>
    <row r="14" spans="2:4" x14ac:dyDescent="0.25">
      <c r="B14" s="344" t="s">
        <v>4513</v>
      </c>
      <c r="C14" t="s">
        <v>4515</v>
      </c>
      <c r="D14" t="s">
        <v>4510</v>
      </c>
    </row>
    <row r="15" spans="2:4" x14ac:dyDescent="0.25">
      <c r="B15" s="344" t="s">
        <v>4516</v>
      </c>
      <c r="C15" t="s">
        <v>4517</v>
      </c>
      <c r="D15" t="s">
        <v>4510</v>
      </c>
    </row>
    <row r="16" spans="2:4" x14ac:dyDescent="0.25">
      <c r="B16" s="344" t="s">
        <v>4516</v>
      </c>
      <c r="C16" t="s">
        <v>4518</v>
      </c>
      <c r="D16" t="s">
        <v>4510</v>
      </c>
    </row>
    <row r="17" spans="2:4" x14ac:dyDescent="0.25">
      <c r="B17" s="344" t="s">
        <v>4519</v>
      </c>
      <c r="C17" t="s">
        <v>4695</v>
      </c>
      <c r="D17" t="s">
        <v>4510</v>
      </c>
    </row>
    <row r="18" spans="2:4" x14ac:dyDescent="0.25">
      <c r="B18" s="344" t="s">
        <v>4519</v>
      </c>
      <c r="C18" t="s">
        <v>4520</v>
      </c>
      <c r="D18" t="s">
        <v>4510</v>
      </c>
    </row>
    <row r="19" spans="2:4" x14ac:dyDescent="0.25">
      <c r="B19" s="344" t="s">
        <v>4521</v>
      </c>
      <c r="C19" t="s">
        <v>4696</v>
      </c>
      <c r="D19" t="s">
        <v>4510</v>
      </c>
    </row>
    <row r="20" spans="2:4" x14ac:dyDescent="0.25">
      <c r="B20" s="344" t="s">
        <v>4521</v>
      </c>
      <c r="C20" t="s">
        <v>4522</v>
      </c>
      <c r="D20" t="s">
        <v>4510</v>
      </c>
    </row>
    <row r="21" spans="2:4" x14ac:dyDescent="0.25">
      <c r="B21" s="344" t="s">
        <v>4523</v>
      </c>
      <c r="C21" t="s">
        <v>4697</v>
      </c>
      <c r="D21" t="s">
        <v>4510</v>
      </c>
    </row>
    <row r="22" spans="2:4" x14ac:dyDescent="0.25">
      <c r="B22" s="344" t="s">
        <v>4524</v>
      </c>
      <c r="C22" t="s">
        <v>4525</v>
      </c>
      <c r="D22" t="s">
        <v>4510</v>
      </c>
    </row>
    <row r="23" spans="2:4" x14ac:dyDescent="0.25">
      <c r="B23" s="344" t="s">
        <v>4526</v>
      </c>
      <c r="C23" t="s">
        <v>4527</v>
      </c>
      <c r="D23" t="s">
        <v>4510</v>
      </c>
    </row>
    <row r="24" spans="2:4" x14ac:dyDescent="0.25">
      <c r="B24" s="344" t="s">
        <v>4528</v>
      </c>
      <c r="C24" t="s">
        <v>4529</v>
      </c>
      <c r="D24" t="s">
        <v>4822</v>
      </c>
    </row>
    <row r="25" spans="2:4" x14ac:dyDescent="0.25">
      <c r="B25" s="344" t="s">
        <v>4530</v>
      </c>
      <c r="C25" t="s">
        <v>4531</v>
      </c>
      <c r="D25" t="s">
        <v>4510</v>
      </c>
    </row>
    <row r="26" spans="2:4" x14ac:dyDescent="0.25">
      <c r="B26" s="346" t="s">
        <v>4562</v>
      </c>
      <c r="C26" t="s">
        <v>4698</v>
      </c>
      <c r="D26" t="s">
        <v>4510</v>
      </c>
    </row>
    <row r="27" spans="2:4" x14ac:dyDescent="0.25">
      <c r="B27" s="344" t="s">
        <v>4532</v>
      </c>
      <c r="C27" t="s">
        <v>4692</v>
      </c>
      <c r="D27" t="s">
        <v>4510</v>
      </c>
    </row>
    <row r="28" spans="2:4" x14ac:dyDescent="0.25">
      <c r="B28" s="344" t="s">
        <v>4533</v>
      </c>
      <c r="C28" t="s">
        <v>4534</v>
      </c>
      <c r="D28" t="s">
        <v>4510</v>
      </c>
    </row>
    <row r="29" spans="2:4" x14ac:dyDescent="0.25">
      <c r="B29" s="344" t="s">
        <v>4535</v>
      </c>
      <c r="C29" t="s">
        <v>4536</v>
      </c>
      <c r="D29" t="s">
        <v>4510</v>
      </c>
    </row>
    <row r="30" spans="2:4" x14ac:dyDescent="0.25">
      <c r="B30" s="346" t="s">
        <v>4563</v>
      </c>
      <c r="C30" t="s">
        <v>4699</v>
      </c>
      <c r="D30" t="s">
        <v>4824</v>
      </c>
    </row>
    <row r="31" spans="2:4" x14ac:dyDescent="0.25">
      <c r="B31" s="344" t="s">
        <v>1514</v>
      </c>
      <c r="C31" t="s">
        <v>4538</v>
      </c>
      <c r="D31" t="s">
        <v>4825</v>
      </c>
    </row>
    <row r="32" spans="2:4" x14ac:dyDescent="0.25">
      <c r="B32" s="344" t="s">
        <v>4539</v>
      </c>
      <c r="C32" t="s">
        <v>4540</v>
      </c>
      <c r="D32" t="s">
        <v>4822</v>
      </c>
    </row>
    <row r="33" spans="2:4" x14ac:dyDescent="0.25">
      <c r="B33" s="344" t="s">
        <v>4539</v>
      </c>
      <c r="C33" t="s">
        <v>4541</v>
      </c>
      <c r="D33" t="s">
        <v>4510</v>
      </c>
    </row>
    <row r="34" spans="2:4" x14ac:dyDescent="0.25">
      <c r="B34" s="346" t="s">
        <v>4564</v>
      </c>
      <c r="C34" t="s">
        <v>4700</v>
      </c>
      <c r="D34" t="s">
        <v>4822</v>
      </c>
    </row>
    <row r="35" spans="2:4" x14ac:dyDescent="0.25">
      <c r="B35" s="346" t="s">
        <v>4565</v>
      </c>
      <c r="C35" t="s">
        <v>5464</v>
      </c>
      <c r="D35" t="s">
        <v>4823</v>
      </c>
    </row>
    <row r="36" spans="2:4" x14ac:dyDescent="0.25">
      <c r="B36" s="344" t="s">
        <v>4542</v>
      </c>
      <c r="C36" t="s">
        <v>5465</v>
      </c>
      <c r="D36" t="s">
        <v>4826</v>
      </c>
    </row>
    <row r="37" spans="2:4" x14ac:dyDescent="0.25">
      <c r="B37" s="346" t="s">
        <v>4693</v>
      </c>
      <c r="C37" t="s">
        <v>5466</v>
      </c>
      <c r="D37" t="s">
        <v>4823</v>
      </c>
    </row>
    <row r="38" spans="2:4" x14ac:dyDescent="0.25">
      <c r="B38" s="344" t="s">
        <v>4543</v>
      </c>
      <c r="C38" t="s">
        <v>5463</v>
      </c>
      <c r="D38" t="s">
        <v>4823</v>
      </c>
    </row>
    <row r="39" spans="2:4" x14ac:dyDescent="0.25">
      <c r="B39" s="344" t="s">
        <v>4544</v>
      </c>
      <c r="C39" t="s">
        <v>5461</v>
      </c>
      <c r="D39" t="s">
        <v>4510</v>
      </c>
    </row>
    <row r="40" spans="2:4" x14ac:dyDescent="0.25">
      <c r="B40" s="344" t="s">
        <v>4544</v>
      </c>
      <c r="C40" t="s">
        <v>4545</v>
      </c>
      <c r="D40" t="s">
        <v>4537</v>
      </c>
    </row>
    <row r="41" spans="2:4" x14ac:dyDescent="0.25">
      <c r="B41" s="344" t="s">
        <v>4546</v>
      </c>
      <c r="C41" t="s">
        <v>4547</v>
      </c>
      <c r="D41" t="s">
        <v>4548</v>
      </c>
    </row>
    <row r="42" spans="2:4" x14ac:dyDescent="0.25">
      <c r="B42" s="344" t="s">
        <v>4558</v>
      </c>
      <c r="C42" t="s">
        <v>4549</v>
      </c>
      <c r="D42" t="s">
        <v>4500</v>
      </c>
    </row>
    <row r="43" spans="2:4" x14ac:dyDescent="0.25">
      <c r="B43" s="344" t="s">
        <v>4539</v>
      </c>
      <c r="C43" t="s">
        <v>4550</v>
      </c>
      <c r="D43" t="s">
        <v>4822</v>
      </c>
    </row>
    <row r="44" spans="2:4" x14ac:dyDescent="0.25">
      <c r="B44" s="344" t="s">
        <v>4559</v>
      </c>
      <c r="C44" t="s">
        <v>4551</v>
      </c>
      <c r="D44" t="s">
        <v>4825</v>
      </c>
    </row>
    <row r="45" spans="2:4" x14ac:dyDescent="0.25">
      <c r="B45" s="346" t="s">
        <v>4566</v>
      </c>
      <c r="C45" t="s">
        <v>4701</v>
      </c>
      <c r="D45" t="s">
        <v>4552</v>
      </c>
    </row>
    <row r="46" spans="2:4" x14ac:dyDescent="0.25">
      <c r="B46" s="344" t="s">
        <v>4553</v>
      </c>
      <c r="C46" t="s">
        <v>4554</v>
      </c>
      <c r="D46" t="s">
        <v>4827</v>
      </c>
    </row>
    <row r="47" spans="2:4" x14ac:dyDescent="0.25">
      <c r="B47" s="346" t="s">
        <v>4565</v>
      </c>
      <c r="C47" t="s">
        <v>4702</v>
      </c>
      <c r="D47" t="s">
        <v>4822</v>
      </c>
    </row>
    <row r="48" spans="2:4" x14ac:dyDescent="0.25">
      <c r="B48" s="344" t="s">
        <v>4539</v>
      </c>
      <c r="C48" t="s">
        <v>4555</v>
      </c>
      <c r="D48" t="s">
        <v>4822</v>
      </c>
    </row>
    <row r="49" spans="1:4" x14ac:dyDescent="0.25">
      <c r="B49" s="346" t="s">
        <v>4565</v>
      </c>
      <c r="C49" t="s">
        <v>4703</v>
      </c>
      <c r="D49" t="s">
        <v>4822</v>
      </c>
    </row>
    <row r="50" spans="1:4" x14ac:dyDescent="0.25">
      <c r="B50" s="344" t="s">
        <v>4539</v>
      </c>
      <c r="C50" t="s">
        <v>4556</v>
      </c>
      <c r="D50" t="s">
        <v>4828</v>
      </c>
    </row>
    <row r="51" spans="1:4" x14ac:dyDescent="0.25">
      <c r="B51" s="346" t="s">
        <v>4565</v>
      </c>
      <c r="C51" t="s">
        <v>4704</v>
      </c>
      <c r="D51" t="s">
        <v>4829</v>
      </c>
    </row>
    <row r="52" spans="1:4" x14ac:dyDescent="0.25">
      <c r="B52" s="344" t="s">
        <v>4539</v>
      </c>
      <c r="C52" t="s">
        <v>4557</v>
      </c>
      <c r="D52" t="s">
        <v>4822</v>
      </c>
    </row>
    <row r="53" spans="1:4" x14ac:dyDescent="0.25">
      <c r="B53" s="346" t="s">
        <v>4565</v>
      </c>
      <c r="C53" t="s">
        <v>4705</v>
      </c>
      <c r="D53" t="s">
        <v>4823</v>
      </c>
    </row>
    <row r="54" spans="1:4" x14ac:dyDescent="0.25">
      <c r="B54" s="344" t="s">
        <v>4539</v>
      </c>
      <c r="C54" t="s">
        <v>5462</v>
      </c>
      <c r="D54" t="s">
        <v>4822</v>
      </c>
    </row>
    <row r="55" spans="1:4" x14ac:dyDescent="0.25">
      <c r="A55" s="97"/>
      <c r="B55" s="305" t="s">
        <v>4565</v>
      </c>
      <c r="C55" t="s">
        <v>4710</v>
      </c>
      <c r="D55" t="s">
        <v>4500</v>
      </c>
    </row>
    <row r="56" spans="1:4" x14ac:dyDescent="0.25">
      <c r="B56" s="346" t="s">
        <v>4565</v>
      </c>
      <c r="C56" t="s">
        <v>4711</v>
      </c>
      <c r="D56" t="s">
        <v>4537</v>
      </c>
    </row>
    <row r="57" spans="1:4" x14ac:dyDescent="0.25">
      <c r="B57" s="346" t="s">
        <v>4603</v>
      </c>
      <c r="C57" t="s">
        <v>4706</v>
      </c>
      <c r="D57" t="s">
        <v>4830</v>
      </c>
    </row>
    <row r="58" spans="1:4" x14ac:dyDescent="0.25">
      <c r="B58" s="344" t="s">
        <v>4567</v>
      </c>
      <c r="C58" t="s">
        <v>4707</v>
      </c>
      <c r="D58" t="s">
        <v>4500</v>
      </c>
    </row>
    <row r="59" spans="1:4" x14ac:dyDescent="0.25">
      <c r="B59" s="344" t="s">
        <v>4568</v>
      </c>
      <c r="C59" t="s">
        <v>4708</v>
      </c>
      <c r="D59" t="s">
        <v>4510</v>
      </c>
    </row>
    <row r="60" spans="1:4" x14ac:dyDescent="0.25">
      <c r="B60" s="346" t="s">
        <v>4604</v>
      </c>
      <c r="C60" t="s">
        <v>4712</v>
      </c>
      <c r="D60" t="s">
        <v>4831</v>
      </c>
    </row>
    <row r="61" spans="1:4" x14ac:dyDescent="0.25">
      <c r="B61" s="344" t="s">
        <v>4569</v>
      </c>
      <c r="C61" t="s">
        <v>4213</v>
      </c>
      <c r="D61" t="s">
        <v>4510</v>
      </c>
    </row>
    <row r="62" spans="1:4" x14ac:dyDescent="0.25">
      <c r="B62" s="344" t="s">
        <v>4570</v>
      </c>
      <c r="C62" t="s">
        <v>4216</v>
      </c>
      <c r="D62" t="s">
        <v>4500</v>
      </c>
    </row>
    <row r="63" spans="1:4" x14ac:dyDescent="0.25">
      <c r="B63" s="344" t="s">
        <v>4571</v>
      </c>
      <c r="C63" t="s">
        <v>4231</v>
      </c>
      <c r="D63" t="s">
        <v>4510</v>
      </c>
    </row>
    <row r="64" spans="1:4" x14ac:dyDescent="0.25">
      <c r="B64" s="344" t="s">
        <v>4571</v>
      </c>
      <c r="C64" t="s">
        <v>4709</v>
      </c>
      <c r="D64" t="s">
        <v>4500</v>
      </c>
    </row>
    <row r="65" spans="2:4" x14ac:dyDescent="0.25">
      <c r="B65" s="344" t="s">
        <v>4572</v>
      </c>
      <c r="C65" t="s">
        <v>4713</v>
      </c>
      <c r="D65" t="s">
        <v>4510</v>
      </c>
    </row>
    <row r="66" spans="2:4" x14ac:dyDescent="0.25">
      <c r="B66" s="344" t="s">
        <v>4572</v>
      </c>
      <c r="C66" t="s">
        <v>4745</v>
      </c>
      <c r="D66" t="s">
        <v>4500</v>
      </c>
    </row>
    <row r="67" spans="2:4" x14ac:dyDescent="0.25">
      <c r="B67" s="344" t="s">
        <v>4573</v>
      </c>
      <c r="C67" t="s">
        <v>4714</v>
      </c>
      <c r="D67" t="s">
        <v>4510</v>
      </c>
    </row>
    <row r="68" spans="2:4" x14ac:dyDescent="0.25">
      <c r="B68" s="344" t="s">
        <v>4574</v>
      </c>
      <c r="C68" t="s">
        <v>4234</v>
      </c>
      <c r="D68" t="s">
        <v>4832</v>
      </c>
    </row>
    <row r="69" spans="2:4" x14ac:dyDescent="0.25">
      <c r="B69" s="344" t="s">
        <v>4575</v>
      </c>
      <c r="C69" t="s">
        <v>4715</v>
      </c>
      <c r="D69" t="s">
        <v>4510</v>
      </c>
    </row>
    <row r="70" spans="2:4" x14ac:dyDescent="0.25">
      <c r="B70" s="344" t="s">
        <v>4576</v>
      </c>
      <c r="C70" t="s">
        <v>4716</v>
      </c>
      <c r="D70" t="s">
        <v>4510</v>
      </c>
    </row>
    <row r="71" spans="2:4" x14ac:dyDescent="0.25">
      <c r="B71" s="344" t="s">
        <v>4577</v>
      </c>
      <c r="C71" t="s">
        <v>4717</v>
      </c>
      <c r="D71" t="s">
        <v>4510</v>
      </c>
    </row>
    <row r="72" spans="2:4" x14ac:dyDescent="0.25">
      <c r="B72" s="344" t="s">
        <v>4578</v>
      </c>
      <c r="C72" t="s">
        <v>4718</v>
      </c>
      <c r="D72" t="s">
        <v>4510</v>
      </c>
    </row>
    <row r="73" spans="2:4" x14ac:dyDescent="0.25">
      <c r="B73" s="344" t="s">
        <v>4579</v>
      </c>
      <c r="C73" t="s">
        <v>4719</v>
      </c>
      <c r="D73" t="s">
        <v>4510</v>
      </c>
    </row>
    <row r="74" spans="2:4" x14ac:dyDescent="0.25">
      <c r="B74" s="344" t="s">
        <v>4580</v>
      </c>
      <c r="C74" t="s">
        <v>4720</v>
      </c>
      <c r="D74" t="s">
        <v>4510</v>
      </c>
    </row>
    <row r="75" spans="2:4" x14ac:dyDescent="0.25">
      <c r="B75" s="344" t="s">
        <v>4581</v>
      </c>
      <c r="C75" t="s">
        <v>4721</v>
      </c>
      <c r="D75" t="s">
        <v>4510</v>
      </c>
    </row>
    <row r="76" spans="2:4" x14ac:dyDescent="0.25">
      <c r="B76" s="346" t="s">
        <v>4605</v>
      </c>
      <c r="C76" t="s">
        <v>4746</v>
      </c>
      <c r="D76" t="s">
        <v>4500</v>
      </c>
    </row>
    <row r="77" spans="2:4" x14ac:dyDescent="0.25">
      <c r="B77" s="344" t="s">
        <v>4582</v>
      </c>
      <c r="C77" t="s">
        <v>4747</v>
      </c>
      <c r="D77" t="s">
        <v>4499</v>
      </c>
    </row>
    <row r="78" spans="2:4" x14ac:dyDescent="0.25">
      <c r="B78" s="346" t="s">
        <v>4606</v>
      </c>
      <c r="C78" t="s">
        <v>4722</v>
      </c>
      <c r="D78" t="s">
        <v>4835</v>
      </c>
    </row>
    <row r="79" spans="2:4" x14ac:dyDescent="0.25">
      <c r="B79" s="344" t="s">
        <v>4583</v>
      </c>
      <c r="C79" t="s">
        <v>4723</v>
      </c>
      <c r="D79" t="s">
        <v>4833</v>
      </c>
    </row>
    <row r="80" spans="2:4" x14ac:dyDescent="0.25">
      <c r="B80" s="344" t="s">
        <v>4584</v>
      </c>
      <c r="C80" t="s">
        <v>4748</v>
      </c>
      <c r="D80" t="s">
        <v>4833</v>
      </c>
    </row>
    <row r="81" spans="2:4" x14ac:dyDescent="0.25">
      <c r="B81" s="344" t="s">
        <v>4585</v>
      </c>
      <c r="C81" t="s">
        <v>4724</v>
      </c>
      <c r="D81" t="s">
        <v>4500</v>
      </c>
    </row>
    <row r="82" spans="2:4" x14ac:dyDescent="0.25">
      <c r="B82" s="344" t="s">
        <v>4586</v>
      </c>
      <c r="C82" t="s">
        <v>4725</v>
      </c>
      <c r="D82" t="s">
        <v>4834</v>
      </c>
    </row>
    <row r="83" spans="2:4" x14ac:dyDescent="0.25">
      <c r="B83" s="346" t="s">
        <v>4608</v>
      </c>
      <c r="C83" t="s">
        <v>4749</v>
      </c>
      <c r="D83" t="s">
        <v>4500</v>
      </c>
    </row>
    <row r="84" spans="2:4" x14ac:dyDescent="0.25">
      <c r="B84" s="344" t="s">
        <v>4587</v>
      </c>
      <c r="C84" t="s">
        <v>4726</v>
      </c>
      <c r="D84" s="82" t="s">
        <v>5262</v>
      </c>
    </row>
    <row r="85" spans="2:4" x14ac:dyDescent="0.25">
      <c r="B85" s="344" t="s">
        <v>4588</v>
      </c>
      <c r="C85" t="s">
        <v>4727</v>
      </c>
      <c r="D85" t="s">
        <v>4835</v>
      </c>
    </row>
    <row r="86" spans="2:4" x14ac:dyDescent="0.25">
      <c r="B86" s="346" t="s">
        <v>4607</v>
      </c>
      <c r="C86" t="s">
        <v>4750</v>
      </c>
      <c r="D86" t="s">
        <v>4836</v>
      </c>
    </row>
    <row r="87" spans="2:4" x14ac:dyDescent="0.25">
      <c r="B87" s="346" t="s">
        <v>4609</v>
      </c>
      <c r="C87" t="s">
        <v>4751</v>
      </c>
      <c r="D87" t="s">
        <v>4548</v>
      </c>
    </row>
    <row r="88" spans="2:4" x14ac:dyDescent="0.25">
      <c r="B88" s="346" t="s">
        <v>4610</v>
      </c>
      <c r="C88" t="s">
        <v>4752</v>
      </c>
      <c r="D88" s="82" t="s">
        <v>4824</v>
      </c>
    </row>
    <row r="89" spans="2:4" x14ac:dyDescent="0.25">
      <c r="B89" s="344" t="s">
        <v>4589</v>
      </c>
      <c r="C89" t="s">
        <v>4728</v>
      </c>
      <c r="D89" t="s">
        <v>4510</v>
      </c>
    </row>
    <row r="90" spans="2:4" x14ac:dyDescent="0.25">
      <c r="B90" s="344" t="s">
        <v>4590</v>
      </c>
      <c r="C90" t="s">
        <v>4729</v>
      </c>
      <c r="D90" t="s">
        <v>4510</v>
      </c>
    </row>
    <row r="91" spans="2:4" x14ac:dyDescent="0.25">
      <c r="B91" s="346" t="s">
        <v>4611</v>
      </c>
      <c r="C91" t="s">
        <v>4753</v>
      </c>
      <c r="D91" t="s">
        <v>4548</v>
      </c>
    </row>
    <row r="92" spans="2:4" x14ac:dyDescent="0.25">
      <c r="B92" s="346" t="s">
        <v>4612</v>
      </c>
      <c r="C92" t="s">
        <v>4730</v>
      </c>
      <c r="D92" s="82" t="s">
        <v>5265</v>
      </c>
    </row>
    <row r="93" spans="2:4" x14ac:dyDescent="0.25">
      <c r="B93" s="346" t="s">
        <v>4613</v>
      </c>
      <c r="C93" t="s">
        <v>4754</v>
      </c>
      <c r="D93" t="s">
        <v>4548</v>
      </c>
    </row>
    <row r="94" spans="2:4" x14ac:dyDescent="0.25">
      <c r="B94" s="346" t="s">
        <v>4614</v>
      </c>
      <c r="C94" t="s">
        <v>4755</v>
      </c>
      <c r="D94" t="s">
        <v>4548</v>
      </c>
    </row>
    <row r="95" spans="2:4" x14ac:dyDescent="0.25">
      <c r="B95" s="346" t="s">
        <v>4615</v>
      </c>
      <c r="C95" t="s">
        <v>4731</v>
      </c>
      <c r="D95" t="s">
        <v>4548</v>
      </c>
    </row>
    <row r="96" spans="2:4" x14ac:dyDescent="0.25">
      <c r="B96" s="344" t="s">
        <v>4591</v>
      </c>
      <c r="C96" t="s">
        <v>4732</v>
      </c>
      <c r="D96" t="s">
        <v>4835</v>
      </c>
    </row>
    <row r="97" spans="2:4" x14ac:dyDescent="0.25">
      <c r="B97" s="344" t="s">
        <v>4592</v>
      </c>
      <c r="C97" t="s">
        <v>4733</v>
      </c>
      <c r="D97" t="s">
        <v>4831</v>
      </c>
    </row>
    <row r="98" spans="2:4" x14ac:dyDescent="0.25">
      <c r="B98" s="346" t="s">
        <v>4616</v>
      </c>
      <c r="C98" t="s">
        <v>4734</v>
      </c>
      <c r="D98" t="s">
        <v>4548</v>
      </c>
    </row>
    <row r="99" spans="2:4" x14ac:dyDescent="0.25">
      <c r="B99" s="344" t="s">
        <v>4593</v>
      </c>
      <c r="C99" t="s">
        <v>4735</v>
      </c>
      <c r="D99" t="s">
        <v>4548</v>
      </c>
    </row>
    <row r="100" spans="2:4" x14ac:dyDescent="0.25">
      <c r="B100" s="346" t="s">
        <v>4617</v>
      </c>
      <c r="C100" t="s">
        <v>4756</v>
      </c>
      <c r="D100" t="s">
        <v>4537</v>
      </c>
    </row>
    <row r="101" spans="2:4" x14ac:dyDescent="0.25">
      <c r="B101" s="346" t="s">
        <v>4618</v>
      </c>
      <c r="C101" t="s">
        <v>4757</v>
      </c>
      <c r="D101" t="s">
        <v>4537</v>
      </c>
    </row>
    <row r="102" spans="2:4" x14ac:dyDescent="0.25">
      <c r="B102" s="344" t="s">
        <v>4594</v>
      </c>
      <c r="C102" t="s">
        <v>4736</v>
      </c>
      <c r="D102" t="s">
        <v>4548</v>
      </c>
    </row>
    <row r="103" spans="2:4" x14ac:dyDescent="0.25">
      <c r="B103" s="346" t="s">
        <v>4619</v>
      </c>
      <c r="C103" t="s">
        <v>4758</v>
      </c>
      <c r="D103" t="s">
        <v>4537</v>
      </c>
    </row>
    <row r="104" spans="2:4" x14ac:dyDescent="0.25">
      <c r="B104" s="344" t="s">
        <v>4595</v>
      </c>
      <c r="C104" t="s">
        <v>4737</v>
      </c>
      <c r="D104" t="s">
        <v>4548</v>
      </c>
    </row>
    <row r="105" spans="2:4" x14ac:dyDescent="0.25">
      <c r="B105" s="346" t="s">
        <v>4620</v>
      </c>
      <c r="C105" t="s">
        <v>4738</v>
      </c>
      <c r="D105" t="s">
        <v>4548</v>
      </c>
    </row>
    <row r="106" spans="2:4" x14ac:dyDescent="0.25">
      <c r="B106" s="344" t="s">
        <v>4596</v>
      </c>
      <c r="C106" t="s">
        <v>4739</v>
      </c>
      <c r="D106" t="s">
        <v>4835</v>
      </c>
    </row>
    <row r="107" spans="2:4" x14ac:dyDescent="0.25">
      <c r="B107" s="346" t="s">
        <v>4621</v>
      </c>
      <c r="C107" t="s">
        <v>4759</v>
      </c>
      <c r="D107" t="s">
        <v>4537</v>
      </c>
    </row>
    <row r="108" spans="2:4" x14ac:dyDescent="0.25">
      <c r="B108" s="344" t="s">
        <v>4597</v>
      </c>
      <c r="C108" t="s">
        <v>4740</v>
      </c>
      <c r="D108" t="s">
        <v>4510</v>
      </c>
    </row>
    <row r="109" spans="2:4" x14ac:dyDescent="0.25">
      <c r="B109" s="344" t="s">
        <v>4598</v>
      </c>
      <c r="C109" t="s">
        <v>4741</v>
      </c>
      <c r="D109" t="s">
        <v>4831</v>
      </c>
    </row>
    <row r="110" spans="2:4" x14ac:dyDescent="0.25">
      <c r="B110" s="344" t="s">
        <v>4599</v>
      </c>
      <c r="C110" t="s">
        <v>4742</v>
      </c>
      <c r="D110" t="s">
        <v>4500</v>
      </c>
    </row>
    <row r="111" spans="2:4" x14ac:dyDescent="0.25">
      <c r="B111" s="344" t="s">
        <v>4600</v>
      </c>
      <c r="C111" t="s">
        <v>4743</v>
      </c>
      <c r="D111" t="s">
        <v>4837</v>
      </c>
    </row>
    <row r="112" spans="2:4" x14ac:dyDescent="0.25">
      <c r="B112" s="344" t="s">
        <v>4601</v>
      </c>
      <c r="C112" t="s">
        <v>4744</v>
      </c>
      <c r="D112" t="s">
        <v>4510</v>
      </c>
    </row>
    <row r="113" spans="1:4" x14ac:dyDescent="0.25">
      <c r="B113" s="344" t="s">
        <v>4602</v>
      </c>
      <c r="C113" t="s">
        <v>4760</v>
      </c>
      <c r="D113" t="s">
        <v>4838</v>
      </c>
    </row>
    <row r="114" spans="1:4" x14ac:dyDescent="0.25">
      <c r="A114" s="97"/>
      <c r="B114" s="345" t="s">
        <v>4622</v>
      </c>
      <c r="C114" t="s">
        <v>4761</v>
      </c>
      <c r="D114" t="s">
        <v>4839</v>
      </c>
    </row>
    <row r="115" spans="1:4" x14ac:dyDescent="0.25">
      <c r="B115" s="344" t="s">
        <v>4623</v>
      </c>
      <c r="C115" t="s">
        <v>4193</v>
      </c>
      <c r="D115" t="s">
        <v>4839</v>
      </c>
    </row>
    <row r="116" spans="1:4" x14ac:dyDescent="0.25">
      <c r="B116" s="344" t="s">
        <v>4624</v>
      </c>
      <c r="C116" t="s">
        <v>4762</v>
      </c>
      <c r="D116" t="s">
        <v>4851</v>
      </c>
    </row>
    <row r="117" spans="1:4" x14ac:dyDescent="0.25">
      <c r="B117" s="344" t="s">
        <v>4625</v>
      </c>
      <c r="C117" t="s">
        <v>4763</v>
      </c>
      <c r="D117" t="s">
        <v>4835</v>
      </c>
    </row>
    <row r="118" spans="1:4" x14ac:dyDescent="0.25">
      <c r="B118" s="346" t="s">
        <v>4691</v>
      </c>
      <c r="C118" t="s">
        <v>4804</v>
      </c>
      <c r="D118" t="s">
        <v>4828</v>
      </c>
    </row>
    <row r="119" spans="1:4" x14ac:dyDescent="0.25">
      <c r="B119" s="344" t="s">
        <v>4626</v>
      </c>
      <c r="C119" t="s">
        <v>4764</v>
      </c>
      <c r="D119" t="s">
        <v>4840</v>
      </c>
    </row>
    <row r="120" spans="1:4" x14ac:dyDescent="0.25">
      <c r="B120" s="344" t="s">
        <v>4627</v>
      </c>
      <c r="C120" t="s">
        <v>4765</v>
      </c>
      <c r="D120" t="s">
        <v>4841</v>
      </c>
    </row>
    <row r="121" spans="1:4" x14ac:dyDescent="0.25">
      <c r="B121" s="344" t="s">
        <v>4628</v>
      </c>
      <c r="C121" t="s">
        <v>4766</v>
      </c>
      <c r="D121" t="s">
        <v>4842</v>
      </c>
    </row>
    <row r="122" spans="1:4" x14ac:dyDescent="0.25">
      <c r="B122" s="346" t="s">
        <v>4689</v>
      </c>
      <c r="C122" t="s">
        <v>4805</v>
      </c>
      <c r="D122" t="s">
        <v>4843</v>
      </c>
    </row>
    <row r="123" spans="1:4" x14ac:dyDescent="0.25">
      <c r="B123" s="346" t="s">
        <v>4690</v>
      </c>
      <c r="C123" t="s">
        <v>4806</v>
      </c>
      <c r="D123" t="s">
        <v>4843</v>
      </c>
    </row>
    <row r="124" spans="1:4" x14ac:dyDescent="0.25">
      <c r="B124" s="344" t="s">
        <v>4629</v>
      </c>
      <c r="C124" t="s">
        <v>4767</v>
      </c>
      <c r="D124" t="s">
        <v>4835</v>
      </c>
    </row>
    <row r="125" spans="1:4" x14ac:dyDescent="0.25">
      <c r="B125" s="344" t="s">
        <v>4630</v>
      </c>
      <c r="C125" t="s">
        <v>4768</v>
      </c>
      <c r="D125" t="s">
        <v>4835</v>
      </c>
    </row>
    <row r="126" spans="1:4" x14ac:dyDescent="0.25">
      <c r="B126" s="344" t="s">
        <v>4631</v>
      </c>
      <c r="C126" t="s">
        <v>4769</v>
      </c>
      <c r="D126" t="s">
        <v>4835</v>
      </c>
    </row>
    <row r="127" spans="1:4" x14ac:dyDescent="0.25">
      <c r="B127" s="344" t="s">
        <v>4632</v>
      </c>
      <c r="C127" t="s">
        <v>4770</v>
      </c>
      <c r="D127" t="s">
        <v>4835</v>
      </c>
    </row>
    <row r="128" spans="1:4" x14ac:dyDescent="0.25">
      <c r="B128" s="344" t="s">
        <v>4633</v>
      </c>
      <c r="C128" t="s">
        <v>4771</v>
      </c>
      <c r="D128" t="s">
        <v>4835</v>
      </c>
    </row>
    <row r="129" spans="2:4" x14ac:dyDescent="0.25">
      <c r="B129" s="346" t="s">
        <v>4688</v>
      </c>
      <c r="C129" t="s">
        <v>4772</v>
      </c>
      <c r="D129" t="s">
        <v>4510</v>
      </c>
    </row>
    <row r="130" spans="2:4" x14ac:dyDescent="0.25">
      <c r="B130" s="346" t="s">
        <v>4687</v>
      </c>
      <c r="C130" t="s">
        <v>4773</v>
      </c>
      <c r="D130" t="s">
        <v>4827</v>
      </c>
    </row>
    <row r="131" spans="2:4" x14ac:dyDescent="0.25">
      <c r="B131" s="344" t="s">
        <v>4634</v>
      </c>
      <c r="C131" t="s">
        <v>4774</v>
      </c>
      <c r="D131" t="s">
        <v>4510</v>
      </c>
    </row>
    <row r="132" spans="2:4" x14ac:dyDescent="0.25">
      <c r="B132" s="344" t="s">
        <v>4635</v>
      </c>
      <c r="C132" t="s">
        <v>4775</v>
      </c>
      <c r="D132" t="s">
        <v>4822</v>
      </c>
    </row>
    <row r="133" spans="2:4" x14ac:dyDescent="0.25">
      <c r="B133" s="346" t="s">
        <v>4686</v>
      </c>
      <c r="C133" t="s">
        <v>4809</v>
      </c>
      <c r="D133" t="s">
        <v>4822</v>
      </c>
    </row>
    <row r="134" spans="2:4" x14ac:dyDescent="0.25">
      <c r="B134" s="344" t="s">
        <v>4636</v>
      </c>
      <c r="C134" t="s">
        <v>4195</v>
      </c>
      <c r="D134" t="s">
        <v>4510</v>
      </c>
    </row>
    <row r="135" spans="2:4" x14ac:dyDescent="0.25">
      <c r="B135" s="344" t="s">
        <v>4637</v>
      </c>
      <c r="C135" t="s">
        <v>4776</v>
      </c>
      <c r="D135" t="s">
        <v>4510</v>
      </c>
    </row>
    <row r="136" spans="2:4" x14ac:dyDescent="0.25">
      <c r="B136" s="344" t="s">
        <v>4638</v>
      </c>
      <c r="C136" t="s">
        <v>4777</v>
      </c>
      <c r="D136" t="s">
        <v>4510</v>
      </c>
    </row>
    <row r="137" spans="2:4" x14ac:dyDescent="0.25">
      <c r="B137" s="344" t="s">
        <v>4639</v>
      </c>
      <c r="C137" t="s">
        <v>4778</v>
      </c>
      <c r="D137" t="s">
        <v>4844</v>
      </c>
    </row>
    <row r="138" spans="2:4" x14ac:dyDescent="0.25">
      <c r="B138" s="344" t="s">
        <v>4640</v>
      </c>
      <c r="C138" t="s">
        <v>4779</v>
      </c>
      <c r="D138" t="s">
        <v>4510</v>
      </c>
    </row>
    <row r="139" spans="2:4" x14ac:dyDescent="0.25">
      <c r="B139" s="344" t="s">
        <v>4641</v>
      </c>
      <c r="C139" t="s">
        <v>4198</v>
      </c>
      <c r="D139" t="s">
        <v>4845</v>
      </c>
    </row>
    <row r="140" spans="2:4" x14ac:dyDescent="0.25">
      <c r="B140" s="344" t="s">
        <v>4642</v>
      </c>
      <c r="C140" t="s">
        <v>4199</v>
      </c>
      <c r="D140" t="s">
        <v>4846</v>
      </c>
    </row>
    <row r="141" spans="2:4" x14ac:dyDescent="0.25">
      <c r="B141" s="344" t="s">
        <v>4643</v>
      </c>
      <c r="C141" t="s">
        <v>4780</v>
      </c>
      <c r="D141" t="s">
        <v>4844</v>
      </c>
    </row>
    <row r="142" spans="2:4" x14ac:dyDescent="0.25">
      <c r="B142" s="344" t="s">
        <v>4644</v>
      </c>
      <c r="C142" t="s">
        <v>4201</v>
      </c>
    </row>
    <row r="143" spans="2:4" x14ac:dyDescent="0.25">
      <c r="B143" s="344" t="s">
        <v>4645</v>
      </c>
      <c r="C143" t="s">
        <v>4781</v>
      </c>
      <c r="D143" t="s">
        <v>4847</v>
      </c>
    </row>
    <row r="144" spans="2:4" x14ac:dyDescent="0.25">
      <c r="B144" s="346" t="s">
        <v>4685</v>
      </c>
      <c r="C144" t="s">
        <v>4807</v>
      </c>
      <c r="D144" t="s">
        <v>4537</v>
      </c>
    </row>
    <row r="145" spans="2:4" x14ac:dyDescent="0.25">
      <c r="B145" s="344" t="s">
        <v>4646</v>
      </c>
      <c r="C145" t="s">
        <v>4782</v>
      </c>
      <c r="D145" t="s">
        <v>4500</v>
      </c>
    </row>
    <row r="146" spans="2:4" x14ac:dyDescent="0.25">
      <c r="B146" s="344" t="s">
        <v>4647</v>
      </c>
      <c r="C146" t="s">
        <v>4783</v>
      </c>
      <c r="D146" t="s">
        <v>4500</v>
      </c>
    </row>
    <row r="147" spans="2:4" x14ac:dyDescent="0.25">
      <c r="B147" s="344" t="s">
        <v>4648</v>
      </c>
      <c r="C147" t="s">
        <v>4205</v>
      </c>
      <c r="D147" t="s">
        <v>4500</v>
      </c>
    </row>
    <row r="148" spans="2:4" x14ac:dyDescent="0.25">
      <c r="B148" s="344" t="s">
        <v>4649</v>
      </c>
      <c r="C148" t="s">
        <v>4784</v>
      </c>
      <c r="D148" t="s">
        <v>4828</v>
      </c>
    </row>
    <row r="149" spans="2:4" x14ac:dyDescent="0.25">
      <c r="B149" s="344" t="s">
        <v>4650</v>
      </c>
      <c r="C149" t="s">
        <v>4785</v>
      </c>
      <c r="D149" t="s">
        <v>4829</v>
      </c>
    </row>
    <row r="150" spans="2:4" x14ac:dyDescent="0.25">
      <c r="B150" s="344" t="s">
        <v>4651</v>
      </c>
      <c r="C150" t="s">
        <v>4786</v>
      </c>
      <c r="D150" t="s">
        <v>4829</v>
      </c>
    </row>
    <row r="151" spans="2:4" x14ac:dyDescent="0.25">
      <c r="B151" s="344" t="s">
        <v>4652</v>
      </c>
      <c r="C151" t="s">
        <v>4787</v>
      </c>
      <c r="D151" t="s">
        <v>4822</v>
      </c>
    </row>
    <row r="152" spans="2:4" x14ac:dyDescent="0.25">
      <c r="B152" s="344" t="s">
        <v>4653</v>
      </c>
      <c r="C152" t="s">
        <v>4788</v>
      </c>
      <c r="D152" t="s">
        <v>4822</v>
      </c>
    </row>
    <row r="153" spans="2:4" x14ac:dyDescent="0.25">
      <c r="B153" s="344" t="s">
        <v>4654</v>
      </c>
      <c r="C153" t="s">
        <v>4789</v>
      </c>
      <c r="D153" t="s">
        <v>4822</v>
      </c>
    </row>
    <row r="154" spans="2:4" x14ac:dyDescent="0.25">
      <c r="B154" s="344" t="s">
        <v>4655</v>
      </c>
      <c r="C154" t="s">
        <v>4790</v>
      </c>
      <c r="D154" t="s">
        <v>4848</v>
      </c>
    </row>
    <row r="155" spans="2:4" x14ac:dyDescent="0.25">
      <c r="B155" s="344" t="s">
        <v>4656</v>
      </c>
      <c r="C155" t="s">
        <v>4791</v>
      </c>
      <c r="D155" t="s">
        <v>4822</v>
      </c>
    </row>
    <row r="156" spans="2:4" x14ac:dyDescent="0.25">
      <c r="B156" s="344" t="s">
        <v>4657</v>
      </c>
      <c r="C156" t="s">
        <v>4792</v>
      </c>
      <c r="D156" t="s">
        <v>4827</v>
      </c>
    </row>
    <row r="157" spans="2:4" x14ac:dyDescent="0.25">
      <c r="B157" s="344" t="s">
        <v>4658</v>
      </c>
      <c r="C157" t="s">
        <v>4224</v>
      </c>
      <c r="D157" t="s">
        <v>4827</v>
      </c>
    </row>
    <row r="158" spans="2:4" x14ac:dyDescent="0.25">
      <c r="B158" s="344" t="s">
        <v>4659</v>
      </c>
      <c r="C158" t="s">
        <v>4793</v>
      </c>
      <c r="D158" t="s">
        <v>4822</v>
      </c>
    </row>
    <row r="159" spans="2:4" x14ac:dyDescent="0.25">
      <c r="B159" s="344" t="s">
        <v>4660</v>
      </c>
      <c r="C159" t="s">
        <v>4228</v>
      </c>
      <c r="D159" t="s">
        <v>4849</v>
      </c>
    </row>
    <row r="160" spans="2:4" x14ac:dyDescent="0.25">
      <c r="B160" s="344" t="s">
        <v>4661</v>
      </c>
      <c r="C160" t="s">
        <v>4229</v>
      </c>
      <c r="D160" t="s">
        <v>4849</v>
      </c>
    </row>
    <row r="161" spans="1:4" x14ac:dyDescent="0.25">
      <c r="B161" s="344" t="s">
        <v>4662</v>
      </c>
      <c r="C161" t="s">
        <v>4794</v>
      </c>
      <c r="D161" t="s">
        <v>4510</v>
      </c>
    </row>
    <row r="162" spans="1:4" x14ac:dyDescent="0.25">
      <c r="B162" s="344" t="s">
        <v>4663</v>
      </c>
      <c r="C162" t="s">
        <v>4795</v>
      </c>
      <c r="D162" t="s">
        <v>4510</v>
      </c>
    </row>
    <row r="163" spans="1:4" x14ac:dyDescent="0.25">
      <c r="B163" s="344" t="s">
        <v>4664</v>
      </c>
      <c r="C163" t="s">
        <v>4808</v>
      </c>
      <c r="D163" t="s">
        <v>4510</v>
      </c>
    </row>
    <row r="164" spans="1:4" x14ac:dyDescent="0.25">
      <c r="B164" s="344" t="s">
        <v>4665</v>
      </c>
      <c r="C164" t="s">
        <v>4796</v>
      </c>
      <c r="D164" t="s">
        <v>4852</v>
      </c>
    </row>
    <row r="165" spans="1:4" x14ac:dyDescent="0.25">
      <c r="B165" s="344" t="s">
        <v>4666</v>
      </c>
      <c r="C165" t="s">
        <v>4797</v>
      </c>
      <c r="D165" t="s">
        <v>4500</v>
      </c>
    </row>
    <row r="166" spans="1:4" x14ac:dyDescent="0.25">
      <c r="B166" s="344" t="s">
        <v>4667</v>
      </c>
      <c r="C166" t="s">
        <v>4798</v>
      </c>
      <c r="D166" t="s">
        <v>4510</v>
      </c>
    </row>
    <row r="167" spans="1:4" x14ac:dyDescent="0.25">
      <c r="B167" s="344" t="s">
        <v>4668</v>
      </c>
      <c r="C167" t="s">
        <v>4799</v>
      </c>
      <c r="D167" t="s">
        <v>4856</v>
      </c>
    </row>
    <row r="168" spans="1:4" x14ac:dyDescent="0.25">
      <c r="B168" s="344" t="s">
        <v>4669</v>
      </c>
      <c r="C168" t="s">
        <v>4800</v>
      </c>
      <c r="D168" t="s">
        <v>4510</v>
      </c>
    </row>
    <row r="169" spans="1:4" x14ac:dyDescent="0.25">
      <c r="B169" s="344" t="s">
        <v>4670</v>
      </c>
      <c r="C169" t="s">
        <v>4801</v>
      </c>
      <c r="D169" t="s">
        <v>4510</v>
      </c>
    </row>
    <row r="170" spans="1:4" x14ac:dyDescent="0.25">
      <c r="B170" s="344" t="s">
        <v>4671</v>
      </c>
      <c r="C170" t="s">
        <v>4802</v>
      </c>
      <c r="D170" t="s">
        <v>4850</v>
      </c>
    </row>
    <row r="171" spans="1:4" x14ac:dyDescent="0.25">
      <c r="B171" s="344" t="s">
        <v>4672</v>
      </c>
      <c r="C171" t="s">
        <v>4803</v>
      </c>
      <c r="D171" t="s">
        <v>4510</v>
      </c>
    </row>
    <row r="172" spans="1:4" x14ac:dyDescent="0.25">
      <c r="A172" s="97"/>
      <c r="B172" s="345" t="s">
        <v>4673</v>
      </c>
      <c r="C172" t="s">
        <v>4810</v>
      </c>
      <c r="D172" t="s">
        <v>4853</v>
      </c>
    </row>
    <row r="173" spans="1:4" x14ac:dyDescent="0.25">
      <c r="B173" s="344" t="s">
        <v>4674</v>
      </c>
      <c r="C173" t="s">
        <v>4811</v>
      </c>
      <c r="D173" t="s">
        <v>4510</v>
      </c>
    </row>
    <row r="174" spans="1:4" x14ac:dyDescent="0.25">
      <c r="B174" s="344" t="s">
        <v>4675</v>
      </c>
      <c r="C174" t="s">
        <v>4812</v>
      </c>
      <c r="D174" t="s">
        <v>4500</v>
      </c>
    </row>
    <row r="175" spans="1:4" x14ac:dyDescent="0.25">
      <c r="B175" s="344" t="s">
        <v>4676</v>
      </c>
      <c r="C175" t="s">
        <v>4813</v>
      </c>
      <c r="D175" t="s">
        <v>4500</v>
      </c>
    </row>
    <row r="176" spans="1:4" x14ac:dyDescent="0.25">
      <c r="B176" s="344" t="s">
        <v>4677</v>
      </c>
      <c r="C176" t="s">
        <v>4814</v>
      </c>
      <c r="D176" t="s">
        <v>4500</v>
      </c>
    </row>
    <row r="177" spans="2:4" x14ac:dyDescent="0.25">
      <c r="B177" s="344" t="s">
        <v>4678</v>
      </c>
      <c r="C177" t="s">
        <v>4815</v>
      </c>
      <c r="D177" t="s">
        <v>4854</v>
      </c>
    </row>
    <row r="178" spans="2:4" x14ac:dyDescent="0.25">
      <c r="B178" s="344" t="s">
        <v>4679</v>
      </c>
      <c r="C178" t="s">
        <v>4816</v>
      </c>
      <c r="D178" s="82" t="s">
        <v>4822</v>
      </c>
    </row>
    <row r="179" spans="2:4" x14ac:dyDescent="0.25">
      <c r="B179" s="344" t="s">
        <v>4680</v>
      </c>
      <c r="C179" t="s">
        <v>4817</v>
      </c>
      <c r="D179" t="s">
        <v>4500</v>
      </c>
    </row>
    <row r="180" spans="2:4" x14ac:dyDescent="0.25">
      <c r="B180" s="344" t="s">
        <v>4681</v>
      </c>
      <c r="C180" t="s">
        <v>4818</v>
      </c>
      <c r="D180" t="s">
        <v>4500</v>
      </c>
    </row>
    <row r="181" spans="2:4" x14ac:dyDescent="0.25">
      <c r="B181" s="344" t="s">
        <v>4682</v>
      </c>
      <c r="C181" t="s">
        <v>4819</v>
      </c>
      <c r="D181" t="s">
        <v>4500</v>
      </c>
    </row>
    <row r="182" spans="2:4" x14ac:dyDescent="0.25">
      <c r="B182" s="344" t="s">
        <v>4683</v>
      </c>
      <c r="C182" t="s">
        <v>4820</v>
      </c>
      <c r="D182" t="s">
        <v>4500</v>
      </c>
    </row>
    <row r="183" spans="2:4" x14ac:dyDescent="0.25">
      <c r="B183" s="344" t="s">
        <v>4684</v>
      </c>
      <c r="C183" t="s">
        <v>4821</v>
      </c>
      <c r="D183" t="s">
        <v>4500</v>
      </c>
    </row>
    <row r="187" spans="2:4" x14ac:dyDescent="0.25">
      <c r="D187" t="s">
        <v>4855</v>
      </c>
    </row>
  </sheetData>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N24"/>
  <sheetViews>
    <sheetView zoomScale="85" zoomScaleNormal="85" workbookViewId="0">
      <selection activeCell="Q16" sqref="Q16"/>
    </sheetView>
  </sheetViews>
  <sheetFormatPr defaultRowHeight="15" x14ac:dyDescent="0.25"/>
  <sheetData>
    <row r="6" spans="2:14" x14ac:dyDescent="0.25">
      <c r="B6" t="s">
        <v>4447</v>
      </c>
    </row>
    <row r="7" spans="2:14" x14ac:dyDescent="0.25">
      <c r="B7" t="s">
        <v>4448</v>
      </c>
      <c r="C7" t="s">
        <v>4451</v>
      </c>
    </row>
    <row r="8" spans="2:14" x14ac:dyDescent="0.25">
      <c r="B8" t="s">
        <v>4449</v>
      </c>
      <c r="C8" t="s">
        <v>1812</v>
      </c>
    </row>
    <row r="9" spans="2:14" x14ac:dyDescent="0.25">
      <c r="B9" t="s">
        <v>4450</v>
      </c>
      <c r="C9" t="s">
        <v>4452</v>
      </c>
    </row>
    <row r="10" spans="2:14" x14ac:dyDescent="0.25">
      <c r="F10" t="s">
        <v>4453</v>
      </c>
      <c r="G10" t="s">
        <v>2355</v>
      </c>
    </row>
    <row r="11" spans="2:14" x14ac:dyDescent="0.25">
      <c r="F11" t="s">
        <v>4447</v>
      </c>
      <c r="G11" t="s">
        <v>1292</v>
      </c>
      <c r="K11" s="343" t="s">
        <v>4479</v>
      </c>
      <c r="L11" s="342" t="s">
        <v>1811</v>
      </c>
      <c r="M11" s="342" t="s">
        <v>1812</v>
      </c>
      <c r="N11" s="342" t="s">
        <v>4485</v>
      </c>
    </row>
    <row r="12" spans="2:14" x14ac:dyDescent="0.25">
      <c r="D12" t="s">
        <v>4487</v>
      </c>
      <c r="E12" t="s">
        <v>4486</v>
      </c>
      <c r="F12" s="342" t="s">
        <v>4454</v>
      </c>
      <c r="G12" s="187" t="s">
        <v>1501</v>
      </c>
      <c r="I12" s="187" t="s">
        <v>4478</v>
      </c>
      <c r="J12" s="187"/>
      <c r="K12" s="343" t="s">
        <v>4467</v>
      </c>
      <c r="L12" s="342" t="s">
        <v>468</v>
      </c>
      <c r="M12" s="342"/>
      <c r="N12" s="342" t="s">
        <v>526</v>
      </c>
    </row>
    <row r="13" spans="2:14" x14ac:dyDescent="0.25">
      <c r="D13" t="s">
        <v>4490</v>
      </c>
      <c r="E13" t="s">
        <v>4486</v>
      </c>
      <c r="F13" s="342" t="s">
        <v>4455</v>
      </c>
      <c r="G13" s="187" t="s">
        <v>4456</v>
      </c>
      <c r="I13" s="187" t="s">
        <v>4478</v>
      </c>
      <c r="J13" s="187"/>
      <c r="K13" s="343" t="s">
        <v>1501</v>
      </c>
      <c r="L13" s="342" t="s">
        <v>4483</v>
      </c>
      <c r="M13" s="342"/>
      <c r="N13" s="342"/>
    </row>
    <row r="14" spans="2:14" x14ac:dyDescent="0.25">
      <c r="D14" t="s">
        <v>4491</v>
      </c>
      <c r="E14" t="s">
        <v>4486</v>
      </c>
      <c r="F14" s="342" t="s">
        <v>4457</v>
      </c>
      <c r="G14" s="187" t="s">
        <v>1507</v>
      </c>
      <c r="I14" s="187" t="s">
        <v>4478</v>
      </c>
      <c r="J14" s="187"/>
      <c r="K14" s="343" t="s">
        <v>4461</v>
      </c>
      <c r="L14" s="342" t="s">
        <v>4483</v>
      </c>
      <c r="M14" s="342" t="s">
        <v>4484</v>
      </c>
      <c r="N14" s="342"/>
    </row>
    <row r="15" spans="2:14" x14ac:dyDescent="0.25">
      <c r="E15" t="s">
        <v>4486</v>
      </c>
      <c r="F15" s="342" t="s">
        <v>4458</v>
      </c>
      <c r="G15" s="187" t="s">
        <v>4459</v>
      </c>
      <c r="I15" s="187" t="s">
        <v>4478</v>
      </c>
      <c r="J15" s="187"/>
      <c r="K15" s="343" t="s">
        <v>4480</v>
      </c>
      <c r="L15" s="342" t="s">
        <v>4483</v>
      </c>
      <c r="M15" s="342" t="s">
        <v>4484</v>
      </c>
      <c r="N15" s="342"/>
    </row>
    <row r="16" spans="2:14" x14ac:dyDescent="0.25">
      <c r="D16" t="s">
        <v>4489</v>
      </c>
      <c r="E16" t="s">
        <v>4486</v>
      </c>
      <c r="F16" s="342" t="s">
        <v>4460</v>
      </c>
      <c r="G16" s="187" t="s">
        <v>4461</v>
      </c>
      <c r="I16" s="187" t="s">
        <v>4478</v>
      </c>
      <c r="J16" s="187"/>
      <c r="K16" s="343" t="s">
        <v>4481</v>
      </c>
      <c r="L16" s="342" t="s">
        <v>468</v>
      </c>
      <c r="M16" s="342" t="s">
        <v>365</v>
      </c>
      <c r="N16" s="342" t="s">
        <v>526</v>
      </c>
    </row>
    <row r="17" spans="4:14" x14ac:dyDescent="0.25">
      <c r="D17" t="s">
        <v>4488</v>
      </c>
      <c r="E17" t="s">
        <v>4486</v>
      </c>
      <c r="F17" s="342" t="s">
        <v>4462</v>
      </c>
      <c r="G17" s="187" t="s">
        <v>4463</v>
      </c>
      <c r="I17" s="187" t="s">
        <v>4478</v>
      </c>
      <c r="J17" s="187"/>
      <c r="K17" s="343" t="s">
        <v>4482</v>
      </c>
      <c r="L17" s="342" t="s">
        <v>468</v>
      </c>
      <c r="M17" s="342" t="s">
        <v>365</v>
      </c>
      <c r="N17" s="342" t="s">
        <v>526</v>
      </c>
    </row>
    <row r="18" spans="4:14" x14ac:dyDescent="0.25">
      <c r="E18" t="s">
        <v>4486</v>
      </c>
      <c r="F18" s="342" t="s">
        <v>4464</v>
      </c>
      <c r="G18" s="187" t="s">
        <v>4465</v>
      </c>
      <c r="I18" s="187" t="s">
        <v>4478</v>
      </c>
      <c r="J18" s="187"/>
      <c r="K18" s="343" t="s">
        <v>4465</v>
      </c>
      <c r="L18" s="342" t="s">
        <v>4483</v>
      </c>
      <c r="M18" s="342" t="s">
        <v>365</v>
      </c>
      <c r="N18" s="342"/>
    </row>
    <row r="19" spans="4:14" x14ac:dyDescent="0.25">
      <c r="D19" t="s">
        <v>4492</v>
      </c>
      <c r="E19" t="s">
        <v>4486</v>
      </c>
      <c r="F19" s="342" t="s">
        <v>4466</v>
      </c>
      <c r="G19" s="187" t="s">
        <v>4467</v>
      </c>
      <c r="I19" s="187" t="s">
        <v>4478</v>
      </c>
      <c r="J19" s="187"/>
      <c r="K19" s="343" t="s">
        <v>4456</v>
      </c>
      <c r="L19" s="342" t="s">
        <v>4483</v>
      </c>
      <c r="M19" s="342" t="s">
        <v>365</v>
      </c>
      <c r="N19" s="342"/>
    </row>
    <row r="20" spans="4:14" x14ac:dyDescent="0.25">
      <c r="D20" t="s">
        <v>4493</v>
      </c>
      <c r="E20" t="s">
        <v>4486</v>
      </c>
      <c r="F20" s="342" t="s">
        <v>4468</v>
      </c>
      <c r="G20" s="187" t="s">
        <v>4469</v>
      </c>
      <c r="I20" s="187" t="s">
        <v>4478</v>
      </c>
      <c r="J20" s="187"/>
      <c r="K20" s="343" t="s">
        <v>4463</v>
      </c>
      <c r="L20" s="342" t="s">
        <v>4483</v>
      </c>
      <c r="M20" s="342" t="s">
        <v>365</v>
      </c>
      <c r="N20" s="342"/>
    </row>
    <row r="21" spans="4:14" x14ac:dyDescent="0.25">
      <c r="E21" t="s">
        <v>4486</v>
      </c>
      <c r="F21" s="342" t="s">
        <v>4470</v>
      </c>
      <c r="G21" s="187" t="s">
        <v>4471</v>
      </c>
      <c r="I21" s="187" t="s">
        <v>4478</v>
      </c>
      <c r="J21" s="187"/>
      <c r="K21" s="343" t="s">
        <v>4459</v>
      </c>
      <c r="L21" s="342" t="s">
        <v>4483</v>
      </c>
      <c r="M21" s="342" t="s">
        <v>4484</v>
      </c>
      <c r="N21" s="342"/>
    </row>
    <row r="22" spans="4:14" x14ac:dyDescent="0.25">
      <c r="E22" t="s">
        <v>4486</v>
      </c>
      <c r="F22" s="342" t="s">
        <v>4472</v>
      </c>
      <c r="G22" s="187" t="s">
        <v>4473</v>
      </c>
      <c r="I22" s="187" t="s">
        <v>4478</v>
      </c>
      <c r="J22" s="187"/>
      <c r="K22" s="343" t="s">
        <v>4471</v>
      </c>
      <c r="L22" s="342" t="s">
        <v>4483</v>
      </c>
      <c r="M22" s="342" t="s">
        <v>365</v>
      </c>
      <c r="N22" s="342"/>
    </row>
    <row r="23" spans="4:14" x14ac:dyDescent="0.25">
      <c r="D23" t="s">
        <v>4494</v>
      </c>
      <c r="E23" t="s">
        <v>4486</v>
      </c>
      <c r="F23" s="342" t="s">
        <v>4474</v>
      </c>
      <c r="G23" s="187" t="s">
        <v>4475</v>
      </c>
      <c r="I23" s="187" t="s">
        <v>4478</v>
      </c>
      <c r="J23" s="187"/>
      <c r="K23" s="343" t="s">
        <v>4475</v>
      </c>
      <c r="L23" s="342" t="s">
        <v>468</v>
      </c>
      <c r="M23" s="342" t="s">
        <v>365</v>
      </c>
      <c r="N23" s="342" t="s">
        <v>4484</v>
      </c>
    </row>
    <row r="24" spans="4:14" x14ac:dyDescent="0.25">
      <c r="E24" t="s">
        <v>4486</v>
      </c>
      <c r="F24" s="342" t="s">
        <v>4476</v>
      </c>
      <c r="G24" s="187" t="s">
        <v>4477</v>
      </c>
      <c r="I24" s="187" t="s">
        <v>4478</v>
      </c>
      <c r="J24" s="187"/>
      <c r="K24" s="343" t="s">
        <v>4477</v>
      </c>
      <c r="L24" s="342" t="s">
        <v>4483</v>
      </c>
      <c r="M24" s="342" t="s">
        <v>4484</v>
      </c>
      <c r="N24" s="342" t="s">
        <v>365</v>
      </c>
    </row>
  </sheetData>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C44"/>
  <sheetViews>
    <sheetView workbookViewId="0">
      <selection activeCell="K2" sqref="K2"/>
    </sheetView>
  </sheetViews>
  <sheetFormatPr defaultRowHeight="15" x14ac:dyDescent="0.25"/>
  <sheetData>
    <row r="4" spans="2:3" x14ac:dyDescent="0.25">
      <c r="B4" s="427">
        <v>1</v>
      </c>
      <c r="C4" t="s">
        <v>5534</v>
      </c>
    </row>
    <row r="5" spans="2:3" x14ac:dyDescent="0.25">
      <c r="B5" s="427">
        <v>2</v>
      </c>
      <c r="C5" t="s">
        <v>5535</v>
      </c>
    </row>
    <row r="6" spans="2:3" x14ac:dyDescent="0.25">
      <c r="B6" s="427">
        <v>3</v>
      </c>
      <c r="C6" t="s">
        <v>5536</v>
      </c>
    </row>
    <row r="7" spans="2:3" x14ac:dyDescent="0.25">
      <c r="B7" s="427">
        <v>4</v>
      </c>
      <c r="C7" t="s">
        <v>5537</v>
      </c>
    </row>
    <row r="8" spans="2:3" x14ac:dyDescent="0.25">
      <c r="B8" s="427">
        <v>5</v>
      </c>
      <c r="C8" t="s">
        <v>5538</v>
      </c>
    </row>
    <row r="9" spans="2:3" x14ac:dyDescent="0.25">
      <c r="B9" s="427">
        <v>6</v>
      </c>
      <c r="C9" t="s">
        <v>5539</v>
      </c>
    </row>
    <row r="10" spans="2:3" x14ac:dyDescent="0.25">
      <c r="B10" s="427">
        <v>7</v>
      </c>
      <c r="C10" t="s">
        <v>5540</v>
      </c>
    </row>
    <row r="11" spans="2:3" x14ac:dyDescent="0.25">
      <c r="B11" s="427">
        <v>8</v>
      </c>
      <c r="C11" t="s">
        <v>5541</v>
      </c>
    </row>
    <row r="12" spans="2:3" x14ac:dyDescent="0.25">
      <c r="B12" s="427">
        <v>9</v>
      </c>
      <c r="C12" t="s">
        <v>5542</v>
      </c>
    </row>
    <row r="13" spans="2:3" x14ac:dyDescent="0.25">
      <c r="B13" s="427">
        <v>10</v>
      </c>
      <c r="C13" t="s">
        <v>5543</v>
      </c>
    </row>
    <row r="14" spans="2:3" x14ac:dyDescent="0.25">
      <c r="B14" s="427">
        <v>11</v>
      </c>
      <c r="C14" t="s">
        <v>5544</v>
      </c>
    </row>
    <row r="15" spans="2:3" x14ac:dyDescent="0.25">
      <c r="B15" s="427">
        <v>12</v>
      </c>
      <c r="C15" t="s">
        <v>5545</v>
      </c>
    </row>
    <row r="16" spans="2:3" x14ac:dyDescent="0.25">
      <c r="B16" s="427">
        <v>13</v>
      </c>
      <c r="C16" t="s">
        <v>5546</v>
      </c>
    </row>
    <row r="17" spans="2:3" x14ac:dyDescent="0.25">
      <c r="B17" s="427">
        <v>14</v>
      </c>
      <c r="C17" t="s">
        <v>5547</v>
      </c>
    </row>
    <row r="18" spans="2:3" x14ac:dyDescent="0.25">
      <c r="B18" s="427">
        <v>15</v>
      </c>
      <c r="C18" t="s">
        <v>5548</v>
      </c>
    </row>
    <row r="19" spans="2:3" x14ac:dyDescent="0.25">
      <c r="B19" s="427">
        <v>16</v>
      </c>
      <c r="C19" t="s">
        <v>5549</v>
      </c>
    </row>
    <row r="20" spans="2:3" x14ac:dyDescent="0.25">
      <c r="B20" s="427">
        <v>17</v>
      </c>
      <c r="C20" t="s">
        <v>5550</v>
      </c>
    </row>
    <row r="21" spans="2:3" x14ac:dyDescent="0.25">
      <c r="B21" s="427">
        <v>18</v>
      </c>
      <c r="C21" t="s">
        <v>5551</v>
      </c>
    </row>
    <row r="22" spans="2:3" x14ac:dyDescent="0.25">
      <c r="B22" s="427">
        <v>19</v>
      </c>
      <c r="C22" t="s">
        <v>5552</v>
      </c>
    </row>
    <row r="23" spans="2:3" x14ac:dyDescent="0.25">
      <c r="B23" s="427">
        <v>20</v>
      </c>
      <c r="C23" t="s">
        <v>5553</v>
      </c>
    </row>
    <row r="24" spans="2:3" x14ac:dyDescent="0.25">
      <c r="B24" s="427">
        <v>21</v>
      </c>
      <c r="C24" t="s">
        <v>5554</v>
      </c>
    </row>
    <row r="25" spans="2:3" x14ac:dyDescent="0.25">
      <c r="B25" s="427">
        <v>22</v>
      </c>
      <c r="C25" t="s">
        <v>5555</v>
      </c>
    </row>
    <row r="26" spans="2:3" x14ac:dyDescent="0.25">
      <c r="B26" s="427">
        <v>23</v>
      </c>
    </row>
    <row r="27" spans="2:3" x14ac:dyDescent="0.25">
      <c r="B27" s="427">
        <v>24</v>
      </c>
    </row>
    <row r="28" spans="2:3" x14ac:dyDescent="0.25">
      <c r="B28" s="427">
        <v>25</v>
      </c>
    </row>
    <row r="29" spans="2:3" x14ac:dyDescent="0.25">
      <c r="B29" s="427">
        <v>26</v>
      </c>
    </row>
    <row r="30" spans="2:3" x14ac:dyDescent="0.25">
      <c r="B30" s="427">
        <v>27</v>
      </c>
    </row>
    <row r="31" spans="2:3" x14ac:dyDescent="0.25">
      <c r="B31" s="427">
        <v>28</v>
      </c>
    </row>
    <row r="32" spans="2:3" x14ac:dyDescent="0.25">
      <c r="B32" s="427">
        <v>29</v>
      </c>
    </row>
    <row r="33" spans="2:2" x14ac:dyDescent="0.25">
      <c r="B33" s="427">
        <v>30</v>
      </c>
    </row>
    <row r="34" spans="2:2" x14ac:dyDescent="0.25">
      <c r="B34" s="427">
        <v>31</v>
      </c>
    </row>
    <row r="35" spans="2:2" x14ac:dyDescent="0.25">
      <c r="B35" s="427">
        <v>32</v>
      </c>
    </row>
    <row r="36" spans="2:2" x14ac:dyDescent="0.25">
      <c r="B36" s="427">
        <v>33</v>
      </c>
    </row>
    <row r="37" spans="2:2" x14ac:dyDescent="0.25">
      <c r="B37" s="427">
        <v>34</v>
      </c>
    </row>
    <row r="38" spans="2:2" x14ac:dyDescent="0.25">
      <c r="B38" s="427">
        <v>35</v>
      </c>
    </row>
    <row r="39" spans="2:2" x14ac:dyDescent="0.25">
      <c r="B39" s="427">
        <v>36</v>
      </c>
    </row>
    <row r="40" spans="2:2" x14ac:dyDescent="0.25">
      <c r="B40" s="427">
        <v>37</v>
      </c>
    </row>
    <row r="41" spans="2:2" x14ac:dyDescent="0.25">
      <c r="B41" s="427">
        <v>38</v>
      </c>
    </row>
    <row r="42" spans="2:2" x14ac:dyDescent="0.25">
      <c r="B42" s="427">
        <v>39</v>
      </c>
    </row>
    <row r="43" spans="2:2" x14ac:dyDescent="0.25">
      <c r="B43" s="427">
        <v>40</v>
      </c>
    </row>
    <row r="44" spans="2:2" x14ac:dyDescent="0.25">
      <c r="B44" s="427">
        <v>41</v>
      </c>
    </row>
  </sheetData>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16"/>
  <sheetViews>
    <sheetView topLeftCell="L25" workbookViewId="0">
      <selection activeCell="Q40" sqref="Q40"/>
    </sheetView>
  </sheetViews>
  <sheetFormatPr defaultRowHeight="15" x14ac:dyDescent="0.25"/>
  <cols>
    <col min="1" max="1" width="23.42578125" customWidth="1"/>
    <col min="2" max="2" width="54.7109375" customWidth="1"/>
    <col min="3" max="3" width="48.5703125" bestFit="1" customWidth="1"/>
    <col min="4" max="4" width="51.42578125" customWidth="1"/>
    <col min="5" max="5" width="53.7109375" customWidth="1"/>
    <col min="6" max="6" width="51.140625" customWidth="1"/>
    <col min="7" max="7" width="44.28515625" customWidth="1"/>
    <col min="8" max="8" width="64.85546875" customWidth="1"/>
    <col min="9" max="9" width="58.85546875" customWidth="1"/>
    <col min="10" max="10" width="54.85546875" customWidth="1"/>
    <col min="11" max="11" width="61.140625" customWidth="1"/>
    <col min="12" max="12" width="61.7109375" customWidth="1"/>
    <col min="13" max="13" width="65.7109375" customWidth="1"/>
  </cols>
  <sheetData>
    <row r="1" spans="1:13" x14ac:dyDescent="0.25">
      <c r="A1" s="405" t="s">
        <v>5343</v>
      </c>
      <c r="B1" s="406" t="s">
        <v>5344</v>
      </c>
      <c r="C1" s="406" t="s">
        <v>5345</v>
      </c>
      <c r="D1" s="406" t="s">
        <v>5346</v>
      </c>
      <c r="E1" s="406" t="s">
        <v>5347</v>
      </c>
      <c r="F1" s="406" t="s">
        <v>5348</v>
      </c>
      <c r="G1" s="406" t="s">
        <v>5349</v>
      </c>
      <c r="H1" s="406" t="s">
        <v>5350</v>
      </c>
      <c r="I1" s="406" t="s">
        <v>5351</v>
      </c>
      <c r="J1" s="406" t="s">
        <v>5352</v>
      </c>
      <c r="K1" s="406" t="s">
        <v>5353</v>
      </c>
      <c r="L1" s="406" t="s">
        <v>5354</v>
      </c>
      <c r="M1" s="406" t="s">
        <v>5355</v>
      </c>
    </row>
    <row r="2" spans="1:13" x14ac:dyDescent="0.25">
      <c r="A2" s="407" t="s">
        <v>5356</v>
      </c>
      <c r="B2" s="408" t="s">
        <v>5357</v>
      </c>
      <c r="C2" s="408" t="s">
        <v>5357</v>
      </c>
      <c r="D2" s="408" t="s">
        <v>5357</v>
      </c>
      <c r="E2" s="409" t="s">
        <v>5357</v>
      </c>
      <c r="F2" s="409" t="s">
        <v>5357</v>
      </c>
      <c r="G2" s="409" t="s">
        <v>5357</v>
      </c>
      <c r="H2" s="409" t="s">
        <v>5357</v>
      </c>
      <c r="I2" s="409" t="s">
        <v>5357</v>
      </c>
      <c r="J2" s="409" t="s">
        <v>5357</v>
      </c>
      <c r="K2" s="409" t="s">
        <v>5357</v>
      </c>
      <c r="L2" s="409" t="s">
        <v>5357</v>
      </c>
      <c r="M2" s="409" t="s">
        <v>5357</v>
      </c>
    </row>
    <row r="3" spans="1:13" x14ac:dyDescent="0.25">
      <c r="A3" s="407" t="s">
        <v>4302</v>
      </c>
      <c r="B3" s="408" t="s">
        <v>1693</v>
      </c>
      <c r="C3" s="408" t="s">
        <v>1693</v>
      </c>
      <c r="D3" s="408" t="s">
        <v>1693</v>
      </c>
      <c r="E3" s="409" t="s">
        <v>1693</v>
      </c>
      <c r="F3" s="409" t="s">
        <v>1693</v>
      </c>
      <c r="G3" s="409" t="s">
        <v>1693</v>
      </c>
      <c r="H3" s="409" t="s">
        <v>1693</v>
      </c>
      <c r="I3" s="409" t="s">
        <v>1693</v>
      </c>
      <c r="J3" s="409" t="s">
        <v>1693</v>
      </c>
      <c r="K3" s="409" t="s">
        <v>1693</v>
      </c>
      <c r="L3" s="409" t="s">
        <v>1693</v>
      </c>
      <c r="M3" s="409" t="s">
        <v>1693</v>
      </c>
    </row>
    <row r="4" spans="1:13" x14ac:dyDescent="0.25">
      <c r="A4" s="407" t="s">
        <v>4303</v>
      </c>
      <c r="B4" s="408" t="s">
        <v>5358</v>
      </c>
      <c r="C4" s="408" t="s">
        <v>5358</v>
      </c>
      <c r="D4" s="408" t="s">
        <v>5358</v>
      </c>
      <c r="E4" s="409" t="s">
        <v>5358</v>
      </c>
      <c r="F4" s="409" t="s">
        <v>5358</v>
      </c>
      <c r="G4" s="409" t="s">
        <v>5358</v>
      </c>
      <c r="H4" s="409" t="s">
        <v>5358</v>
      </c>
      <c r="I4" s="409" t="s">
        <v>5358</v>
      </c>
      <c r="J4" s="409" t="s">
        <v>5358</v>
      </c>
      <c r="K4" s="409" t="s">
        <v>5358</v>
      </c>
      <c r="L4" s="409" t="s">
        <v>5358</v>
      </c>
      <c r="M4" s="409" t="s">
        <v>5358</v>
      </c>
    </row>
    <row r="5" spans="1:13" x14ac:dyDescent="0.25">
      <c r="A5" s="407" t="s">
        <v>4304</v>
      </c>
      <c r="B5" s="408" t="s">
        <v>1717</v>
      </c>
      <c r="C5" s="408" t="s">
        <v>1717</v>
      </c>
      <c r="D5" s="408" t="s">
        <v>1717</v>
      </c>
      <c r="E5" s="409" t="s">
        <v>1717</v>
      </c>
      <c r="F5" s="409" t="s">
        <v>1717</v>
      </c>
      <c r="G5" s="409" t="s">
        <v>1717</v>
      </c>
      <c r="H5" s="409" t="s">
        <v>1717</v>
      </c>
      <c r="I5" s="409" t="s">
        <v>1717</v>
      </c>
      <c r="J5" s="409" t="s">
        <v>1717</v>
      </c>
      <c r="K5" s="409" t="s">
        <v>1717</v>
      </c>
      <c r="L5" s="409" t="s">
        <v>1717</v>
      </c>
      <c r="M5" s="409" t="s">
        <v>1717</v>
      </c>
    </row>
    <row r="6" spans="1:13" x14ac:dyDescent="0.25">
      <c r="A6" s="407" t="s">
        <v>4305</v>
      </c>
      <c r="B6" s="408" t="s">
        <v>1719</v>
      </c>
      <c r="C6" s="408" t="s">
        <v>1719</v>
      </c>
      <c r="D6" s="408" t="s">
        <v>1719</v>
      </c>
      <c r="E6" s="409" t="s">
        <v>1719</v>
      </c>
      <c r="F6" s="409" t="s">
        <v>1719</v>
      </c>
      <c r="G6" s="409" t="s">
        <v>1719</v>
      </c>
      <c r="H6" s="409" t="s">
        <v>1719</v>
      </c>
      <c r="I6" s="409" t="s">
        <v>1719</v>
      </c>
      <c r="J6" s="409" t="s">
        <v>1719</v>
      </c>
      <c r="K6" s="409" t="s">
        <v>1719</v>
      </c>
      <c r="L6" s="409" t="s">
        <v>1719</v>
      </c>
      <c r="M6" s="409" t="s">
        <v>1719</v>
      </c>
    </row>
    <row r="7" spans="1:13" x14ac:dyDescent="0.25">
      <c r="A7" s="407" t="s">
        <v>4306</v>
      </c>
      <c r="B7" s="408" t="s">
        <v>676</v>
      </c>
      <c r="C7" s="408" t="s">
        <v>676</v>
      </c>
      <c r="D7" s="408" t="s">
        <v>676</v>
      </c>
      <c r="E7" s="409" t="s">
        <v>676</v>
      </c>
      <c r="F7" s="409" t="s">
        <v>676</v>
      </c>
      <c r="G7" s="409" t="s">
        <v>676</v>
      </c>
      <c r="H7" s="409" t="s">
        <v>676</v>
      </c>
      <c r="I7" s="409" t="s">
        <v>676</v>
      </c>
      <c r="J7" s="409" t="s">
        <v>676</v>
      </c>
      <c r="K7" s="409" t="s">
        <v>676</v>
      </c>
      <c r="L7" s="409" t="s">
        <v>676</v>
      </c>
      <c r="M7" s="409" t="s">
        <v>676</v>
      </c>
    </row>
    <row r="8" spans="1:13" x14ac:dyDescent="0.25">
      <c r="A8" s="407" t="s">
        <v>4307</v>
      </c>
      <c r="B8" s="408" t="s">
        <v>677</v>
      </c>
      <c r="C8" s="408" t="s">
        <v>677</v>
      </c>
      <c r="D8" s="408" t="s">
        <v>677</v>
      </c>
      <c r="E8" s="409" t="s">
        <v>677</v>
      </c>
      <c r="F8" s="409" t="s">
        <v>677</v>
      </c>
      <c r="G8" s="409" t="s">
        <v>677</v>
      </c>
      <c r="H8" s="409" t="s">
        <v>677</v>
      </c>
      <c r="I8" s="409" t="s">
        <v>677</v>
      </c>
      <c r="J8" s="409" t="s">
        <v>677</v>
      </c>
      <c r="K8" s="409" t="s">
        <v>677</v>
      </c>
      <c r="L8" s="409" t="s">
        <v>677</v>
      </c>
      <c r="M8" s="409" t="s">
        <v>677</v>
      </c>
    </row>
    <row r="9" spans="1:13" x14ac:dyDescent="0.25">
      <c r="A9" s="407" t="s">
        <v>4308</v>
      </c>
      <c r="B9" s="408" t="s">
        <v>5359</v>
      </c>
      <c r="C9" s="408" t="s">
        <v>5359</v>
      </c>
      <c r="D9" s="408" t="s">
        <v>5359</v>
      </c>
      <c r="E9" s="409" t="s">
        <v>5359</v>
      </c>
      <c r="F9" s="409" t="s">
        <v>5359</v>
      </c>
      <c r="G9" s="409" t="s">
        <v>5359</v>
      </c>
      <c r="H9" s="409" t="s">
        <v>5359</v>
      </c>
      <c r="I9" s="409" t="s">
        <v>5359</v>
      </c>
      <c r="J9" s="409" t="s">
        <v>5359</v>
      </c>
      <c r="K9" s="409" t="s">
        <v>5359</v>
      </c>
      <c r="L9" s="409" t="s">
        <v>5359</v>
      </c>
      <c r="M9" s="409" t="s">
        <v>5359</v>
      </c>
    </row>
    <row r="10" spans="1:13" x14ac:dyDescent="0.25">
      <c r="A10" s="407" t="s">
        <v>4309</v>
      </c>
      <c r="B10" s="408" t="s">
        <v>5360</v>
      </c>
      <c r="C10" s="408" t="s">
        <v>5360</v>
      </c>
      <c r="D10" s="408" t="s">
        <v>5360</v>
      </c>
      <c r="E10" s="409" t="s">
        <v>5360</v>
      </c>
      <c r="F10" s="409" t="s">
        <v>5360</v>
      </c>
      <c r="G10" s="409" t="s">
        <v>5360</v>
      </c>
      <c r="H10" s="409" t="s">
        <v>5360</v>
      </c>
      <c r="I10" s="409" t="s">
        <v>5360</v>
      </c>
      <c r="J10" s="409" t="s">
        <v>5360</v>
      </c>
      <c r="K10" s="409" t="s">
        <v>5360</v>
      </c>
      <c r="L10" s="409" t="s">
        <v>5360</v>
      </c>
      <c r="M10" s="409" t="s">
        <v>5360</v>
      </c>
    </row>
    <row r="11" spans="1:13" x14ac:dyDescent="0.25">
      <c r="A11" s="407" t="s">
        <v>4310</v>
      </c>
      <c r="B11" s="408" t="s">
        <v>1695</v>
      </c>
      <c r="C11" s="408" t="s">
        <v>1695</v>
      </c>
      <c r="D11" s="408" t="s">
        <v>1695</v>
      </c>
      <c r="E11" s="409" t="s">
        <v>1695</v>
      </c>
      <c r="F11" s="409" t="s">
        <v>1695</v>
      </c>
      <c r="G11" s="409" t="s">
        <v>1695</v>
      </c>
      <c r="H11" s="409" t="s">
        <v>1695</v>
      </c>
      <c r="I11" s="409" t="s">
        <v>1695</v>
      </c>
      <c r="J11" s="409" t="s">
        <v>1695</v>
      </c>
      <c r="K11" s="409" t="s">
        <v>1695</v>
      </c>
      <c r="L11" s="409" t="s">
        <v>1695</v>
      </c>
      <c r="M11" s="409" t="s">
        <v>1695</v>
      </c>
    </row>
    <row r="12" spans="1:13" x14ac:dyDescent="0.25">
      <c r="A12" s="407" t="s">
        <v>4311</v>
      </c>
      <c r="B12" s="408" t="s">
        <v>5361</v>
      </c>
      <c r="C12" s="408" t="s">
        <v>5361</v>
      </c>
      <c r="D12" s="408" t="s">
        <v>5361</v>
      </c>
      <c r="E12" s="409" t="s">
        <v>5361</v>
      </c>
      <c r="F12" s="409" t="s">
        <v>5361</v>
      </c>
      <c r="G12" s="409" t="s">
        <v>5361</v>
      </c>
      <c r="H12" s="409" t="s">
        <v>5361</v>
      </c>
      <c r="I12" s="409" t="s">
        <v>5361</v>
      </c>
      <c r="J12" s="409" t="s">
        <v>5361</v>
      </c>
      <c r="K12" s="409" t="s">
        <v>5361</v>
      </c>
      <c r="L12" s="409" t="s">
        <v>5361</v>
      </c>
      <c r="M12" s="409" t="s">
        <v>5361</v>
      </c>
    </row>
    <row r="13" spans="1:13" x14ac:dyDescent="0.25">
      <c r="A13" s="407" t="s">
        <v>4312</v>
      </c>
      <c r="B13" s="408" t="s">
        <v>5362</v>
      </c>
      <c r="C13" s="408" t="s">
        <v>5362</v>
      </c>
      <c r="D13" s="408" t="s">
        <v>5362</v>
      </c>
      <c r="E13" s="409" t="s">
        <v>5362</v>
      </c>
      <c r="F13" s="409" t="s">
        <v>5362</v>
      </c>
      <c r="G13" s="409" t="s">
        <v>5362</v>
      </c>
      <c r="H13" s="409" t="s">
        <v>5362</v>
      </c>
      <c r="I13" s="409" t="s">
        <v>5362</v>
      </c>
      <c r="J13" s="409" t="s">
        <v>5362</v>
      </c>
      <c r="K13" s="409" t="s">
        <v>5362</v>
      </c>
      <c r="L13" s="409" t="s">
        <v>5362</v>
      </c>
      <c r="M13" s="409" t="s">
        <v>5362</v>
      </c>
    </row>
    <row r="14" spans="1:13" x14ac:dyDescent="0.25">
      <c r="A14" s="407" t="s">
        <v>4313</v>
      </c>
      <c r="B14" s="408" t="s">
        <v>1697</v>
      </c>
      <c r="C14" s="408" t="s">
        <v>1697</v>
      </c>
      <c r="D14" s="408" t="s">
        <v>1697</v>
      </c>
      <c r="E14" s="409" t="s">
        <v>1697</v>
      </c>
      <c r="F14" s="409" t="s">
        <v>1697</v>
      </c>
      <c r="G14" s="409" t="s">
        <v>1697</v>
      </c>
      <c r="H14" s="409" t="s">
        <v>1697</v>
      </c>
      <c r="I14" s="409" t="s">
        <v>1697</v>
      </c>
      <c r="J14" s="409" t="s">
        <v>1697</v>
      </c>
      <c r="K14" s="409" t="s">
        <v>1697</v>
      </c>
      <c r="L14" s="409" t="s">
        <v>1697</v>
      </c>
      <c r="M14" s="409" t="s">
        <v>1697</v>
      </c>
    </row>
    <row r="15" spans="1:13" x14ac:dyDescent="0.25">
      <c r="A15" s="407" t="s">
        <v>4314</v>
      </c>
      <c r="B15" s="408" t="s">
        <v>1699</v>
      </c>
      <c r="C15" s="408" t="s">
        <v>1699</v>
      </c>
      <c r="D15" s="408" t="s">
        <v>1699</v>
      </c>
      <c r="E15" s="409" t="s">
        <v>1699</v>
      </c>
      <c r="F15" s="409" t="s">
        <v>5363</v>
      </c>
      <c r="G15" s="409" t="s">
        <v>5363</v>
      </c>
      <c r="H15" s="409" t="s">
        <v>5363</v>
      </c>
      <c r="I15" s="409" t="s">
        <v>5363</v>
      </c>
      <c r="J15" s="409" t="s">
        <v>5363</v>
      </c>
      <c r="K15" s="409" t="s">
        <v>5363</v>
      </c>
      <c r="L15" s="409" t="s">
        <v>5363</v>
      </c>
      <c r="M15" s="409" t="s">
        <v>5363</v>
      </c>
    </row>
    <row r="16" spans="1:13" x14ac:dyDescent="0.25">
      <c r="A16" s="407" t="s">
        <v>4315</v>
      </c>
      <c r="B16" s="408" t="s">
        <v>1710</v>
      </c>
      <c r="C16" s="408" t="s">
        <v>1710</v>
      </c>
      <c r="D16" s="408" t="s">
        <v>1710</v>
      </c>
      <c r="E16" s="409" t="s">
        <v>4270</v>
      </c>
      <c r="F16" s="409" t="s">
        <v>1710</v>
      </c>
      <c r="G16" s="409" t="s">
        <v>4270</v>
      </c>
      <c r="H16" s="409" t="s">
        <v>4270</v>
      </c>
      <c r="I16" s="409" t="s">
        <v>4270</v>
      </c>
      <c r="J16" s="409" t="s">
        <v>4270</v>
      </c>
      <c r="K16" s="409" t="s">
        <v>4270</v>
      </c>
      <c r="L16" s="409" t="s">
        <v>4270</v>
      </c>
      <c r="M16" s="409" t="s">
        <v>4270</v>
      </c>
    </row>
    <row r="17" spans="1:13" x14ac:dyDescent="0.25">
      <c r="A17" s="407" t="s">
        <v>4316</v>
      </c>
      <c r="B17" s="408" t="s">
        <v>675</v>
      </c>
      <c r="C17" s="408" t="s">
        <v>675</v>
      </c>
      <c r="D17" s="408" t="s">
        <v>675</v>
      </c>
      <c r="E17" s="409" t="s">
        <v>4275</v>
      </c>
      <c r="F17" s="409" t="s">
        <v>675</v>
      </c>
      <c r="G17" s="409" t="s">
        <v>4275</v>
      </c>
      <c r="H17" s="409" t="s">
        <v>4275</v>
      </c>
      <c r="I17" s="409" t="s">
        <v>4275</v>
      </c>
      <c r="J17" s="409" t="s">
        <v>4275</v>
      </c>
      <c r="K17" s="409" t="s">
        <v>4275</v>
      </c>
      <c r="L17" s="409" t="s">
        <v>4275</v>
      </c>
      <c r="M17" s="409" t="s">
        <v>4275</v>
      </c>
    </row>
    <row r="18" spans="1:13" x14ac:dyDescent="0.25">
      <c r="A18" s="407" t="s">
        <v>4317</v>
      </c>
      <c r="B18" s="408" t="s">
        <v>1712</v>
      </c>
      <c r="C18" s="408" t="s">
        <v>1712</v>
      </c>
      <c r="D18" s="408" t="s">
        <v>1712</v>
      </c>
      <c r="E18" s="409" t="s">
        <v>1712</v>
      </c>
      <c r="F18" s="409" t="s">
        <v>1712</v>
      </c>
      <c r="G18" s="409" t="s">
        <v>1712</v>
      </c>
      <c r="H18" s="409" t="s">
        <v>1712</v>
      </c>
      <c r="I18" s="409" t="s">
        <v>1712</v>
      </c>
      <c r="J18" s="409" t="s">
        <v>1712</v>
      </c>
      <c r="K18" s="409" t="s">
        <v>1712</v>
      </c>
      <c r="L18" s="409" t="s">
        <v>1712</v>
      </c>
      <c r="M18" s="409" t="s">
        <v>1712</v>
      </c>
    </row>
    <row r="19" spans="1:13" x14ac:dyDescent="0.25">
      <c r="A19" s="407" t="s">
        <v>4318</v>
      </c>
      <c r="B19" s="408" t="s">
        <v>1714</v>
      </c>
      <c r="C19" s="408" t="s">
        <v>1714</v>
      </c>
      <c r="D19" s="408" t="s">
        <v>1714</v>
      </c>
      <c r="E19" s="409" t="s">
        <v>1714</v>
      </c>
      <c r="F19" s="409" t="s">
        <v>1714</v>
      </c>
      <c r="G19" s="409" t="s">
        <v>1714</v>
      </c>
      <c r="H19" s="409" t="s">
        <v>1714</v>
      </c>
      <c r="I19" s="409" t="s">
        <v>1714</v>
      </c>
      <c r="J19" s="409" t="s">
        <v>1714</v>
      </c>
      <c r="K19" s="409" t="s">
        <v>1714</v>
      </c>
      <c r="L19" s="409" t="s">
        <v>1714</v>
      </c>
      <c r="M19" s="409" t="s">
        <v>1714</v>
      </c>
    </row>
    <row r="20" spans="1:13" x14ac:dyDescent="0.25">
      <c r="A20" s="407" t="s">
        <v>4319</v>
      </c>
      <c r="B20" s="408" t="s">
        <v>79</v>
      </c>
      <c r="C20" s="408" t="s">
        <v>79</v>
      </c>
      <c r="D20" s="408" t="s">
        <v>79</v>
      </c>
      <c r="E20" s="409" t="s">
        <v>79</v>
      </c>
      <c r="F20" s="409" t="s">
        <v>79</v>
      </c>
      <c r="G20" s="409" t="s">
        <v>79</v>
      </c>
      <c r="H20" s="409" t="s">
        <v>79</v>
      </c>
      <c r="I20" s="409" t="s">
        <v>79</v>
      </c>
      <c r="J20" s="409" t="s">
        <v>79</v>
      </c>
      <c r="K20" s="409" t="s">
        <v>79</v>
      </c>
      <c r="L20" s="409" t="s">
        <v>79</v>
      </c>
      <c r="M20" s="409" t="s">
        <v>79</v>
      </c>
    </row>
    <row r="21" spans="1:13" ht="24" x14ac:dyDescent="0.25">
      <c r="A21" s="407" t="s">
        <v>4320</v>
      </c>
      <c r="B21" s="408" t="s">
        <v>5364</v>
      </c>
      <c r="C21" s="408" t="s">
        <v>5364</v>
      </c>
      <c r="D21" s="408" t="s">
        <v>5364</v>
      </c>
      <c r="E21" s="409" t="s">
        <v>5364</v>
      </c>
      <c r="F21" s="409" t="s">
        <v>5364</v>
      </c>
      <c r="G21" s="409" t="s">
        <v>5364</v>
      </c>
      <c r="H21" s="409" t="s">
        <v>5364</v>
      </c>
      <c r="I21" s="409" t="s">
        <v>5364</v>
      </c>
      <c r="J21" s="409" t="s">
        <v>5364</v>
      </c>
      <c r="K21" s="409" t="s">
        <v>5364</v>
      </c>
      <c r="L21" s="409" t="s">
        <v>5364</v>
      </c>
      <c r="M21" s="409" t="s">
        <v>5364</v>
      </c>
    </row>
    <row r="22" spans="1:13" x14ac:dyDescent="0.25">
      <c r="A22" s="407" t="s">
        <v>4321</v>
      </c>
      <c r="B22" s="408" t="s">
        <v>98</v>
      </c>
      <c r="C22" s="408" t="s">
        <v>98</v>
      </c>
      <c r="D22" s="408" t="s">
        <v>98</v>
      </c>
      <c r="E22" s="409" t="s">
        <v>98</v>
      </c>
      <c r="F22" s="409" t="s">
        <v>98</v>
      </c>
      <c r="G22" s="409" t="s">
        <v>98</v>
      </c>
      <c r="H22" s="409" t="s">
        <v>98</v>
      </c>
      <c r="I22" s="409" t="s">
        <v>98</v>
      </c>
      <c r="J22" s="409" t="s">
        <v>98</v>
      </c>
      <c r="K22" s="409" t="s">
        <v>98</v>
      </c>
      <c r="L22" s="409" t="s">
        <v>98</v>
      </c>
      <c r="M22" s="409" t="s">
        <v>98</v>
      </c>
    </row>
    <row r="23" spans="1:13" x14ac:dyDescent="0.25">
      <c r="A23" s="407" t="s">
        <v>4322</v>
      </c>
      <c r="B23" s="408" t="s">
        <v>684</v>
      </c>
      <c r="C23" s="408" t="s">
        <v>684</v>
      </c>
      <c r="D23" s="408" t="s">
        <v>684</v>
      </c>
      <c r="E23" s="409" t="s">
        <v>684</v>
      </c>
      <c r="F23" s="409" t="s">
        <v>684</v>
      </c>
      <c r="G23" s="409" t="s">
        <v>684</v>
      </c>
      <c r="H23" s="409" t="s">
        <v>684</v>
      </c>
      <c r="I23" s="409" t="s">
        <v>684</v>
      </c>
      <c r="J23" s="409" t="s">
        <v>684</v>
      </c>
      <c r="K23" s="409" t="s">
        <v>684</v>
      </c>
      <c r="L23" s="409" t="s">
        <v>684</v>
      </c>
      <c r="M23" s="409" t="s">
        <v>684</v>
      </c>
    </row>
    <row r="24" spans="1:13" x14ac:dyDescent="0.25">
      <c r="A24" s="407" t="s">
        <v>4323</v>
      </c>
      <c r="B24" s="408" t="s">
        <v>5365</v>
      </c>
      <c r="C24" s="408" t="s">
        <v>5365</v>
      </c>
      <c r="D24" s="408" t="s">
        <v>5365</v>
      </c>
      <c r="E24" s="409" t="s">
        <v>5366</v>
      </c>
      <c r="F24" s="409" t="s">
        <v>5365</v>
      </c>
      <c r="G24" s="409" t="s">
        <v>5366</v>
      </c>
      <c r="H24" s="409" t="s">
        <v>5366</v>
      </c>
      <c r="I24" s="409" t="s">
        <v>5366</v>
      </c>
      <c r="J24" s="409" t="s">
        <v>5366</v>
      </c>
      <c r="K24" s="409" t="s">
        <v>5366</v>
      </c>
      <c r="L24" s="409" t="s">
        <v>5366</v>
      </c>
      <c r="M24" s="409" t="s">
        <v>5366</v>
      </c>
    </row>
    <row r="25" spans="1:13" ht="24" x14ac:dyDescent="0.25">
      <c r="A25" s="407" t="s">
        <v>4324</v>
      </c>
      <c r="B25" s="408" t="s">
        <v>5367</v>
      </c>
      <c r="C25" s="408" t="s">
        <v>5367</v>
      </c>
      <c r="D25" s="408" t="s">
        <v>5367</v>
      </c>
      <c r="E25" s="409" t="s">
        <v>5368</v>
      </c>
      <c r="F25" s="409" t="s">
        <v>5367</v>
      </c>
      <c r="G25" s="409" t="s">
        <v>5367</v>
      </c>
      <c r="H25" s="409" t="s">
        <v>5367</v>
      </c>
      <c r="I25" s="409" t="s">
        <v>5367</v>
      </c>
      <c r="J25" s="409" t="s">
        <v>5367</v>
      </c>
      <c r="K25" s="409" t="s">
        <v>5367</v>
      </c>
      <c r="L25" s="409" t="s">
        <v>5367</v>
      </c>
      <c r="M25" s="409" t="s">
        <v>5367</v>
      </c>
    </row>
    <row r="26" spans="1:13" x14ac:dyDescent="0.25">
      <c r="A26" s="407" t="s">
        <v>4325</v>
      </c>
      <c r="B26" s="408" t="s">
        <v>669</v>
      </c>
      <c r="C26" s="408" t="s">
        <v>669</v>
      </c>
      <c r="D26" s="408" t="s">
        <v>669</v>
      </c>
      <c r="E26" s="409" t="s">
        <v>669</v>
      </c>
      <c r="F26" s="409" t="s">
        <v>669</v>
      </c>
      <c r="G26" s="409" t="s">
        <v>669</v>
      </c>
      <c r="H26" s="409" t="s">
        <v>669</v>
      </c>
      <c r="I26" s="409" t="s">
        <v>669</v>
      </c>
      <c r="J26" s="409" t="s">
        <v>669</v>
      </c>
      <c r="K26" s="409" t="s">
        <v>669</v>
      </c>
      <c r="L26" s="409" t="s">
        <v>669</v>
      </c>
      <c r="M26" s="409" t="s">
        <v>669</v>
      </c>
    </row>
    <row r="27" spans="1:13" x14ac:dyDescent="0.25">
      <c r="A27" s="407" t="s">
        <v>4326</v>
      </c>
      <c r="B27" s="408" t="s">
        <v>472</v>
      </c>
      <c r="C27" s="408" t="s">
        <v>472</v>
      </c>
      <c r="D27" s="408" t="s">
        <v>472</v>
      </c>
      <c r="E27" s="409" t="s">
        <v>472</v>
      </c>
      <c r="F27" s="409" t="s">
        <v>472</v>
      </c>
      <c r="G27" s="409" t="s">
        <v>472</v>
      </c>
      <c r="H27" s="409" t="s">
        <v>472</v>
      </c>
      <c r="I27" s="409" t="s">
        <v>472</v>
      </c>
      <c r="J27" s="409" t="s">
        <v>472</v>
      </c>
      <c r="K27" s="409" t="s">
        <v>472</v>
      </c>
      <c r="L27" s="409" t="s">
        <v>472</v>
      </c>
      <c r="M27" s="409" t="s">
        <v>472</v>
      </c>
    </row>
    <row r="28" spans="1:13" x14ac:dyDescent="0.25">
      <c r="A28" s="407" t="s">
        <v>4327</v>
      </c>
      <c r="B28" s="408" t="s">
        <v>5369</v>
      </c>
      <c r="C28" s="408" t="s">
        <v>5369</v>
      </c>
      <c r="D28" s="408" t="s">
        <v>5369</v>
      </c>
      <c r="E28" s="409" t="s">
        <v>5369</v>
      </c>
      <c r="F28" s="409" t="s">
        <v>5369</v>
      </c>
      <c r="G28" s="409" t="s">
        <v>5369</v>
      </c>
      <c r="H28" s="409" t="s">
        <v>5369</v>
      </c>
      <c r="I28" s="409" t="s">
        <v>5369</v>
      </c>
      <c r="J28" s="409" t="s">
        <v>5369</v>
      </c>
      <c r="K28" s="409" t="s">
        <v>5369</v>
      </c>
      <c r="L28" s="409" t="s">
        <v>5369</v>
      </c>
      <c r="M28" s="409" t="s">
        <v>5369</v>
      </c>
    </row>
    <row r="29" spans="1:13" x14ac:dyDescent="0.25">
      <c r="A29" s="407" t="s">
        <v>4328</v>
      </c>
      <c r="B29" s="408" t="s">
        <v>5370</v>
      </c>
      <c r="C29" s="408" t="s">
        <v>5370</v>
      </c>
      <c r="D29" s="408" t="s">
        <v>5370</v>
      </c>
      <c r="E29" s="409" t="s">
        <v>5370</v>
      </c>
      <c r="F29" s="409" t="s">
        <v>5370</v>
      </c>
      <c r="G29" s="409" t="s">
        <v>5370</v>
      </c>
      <c r="H29" s="409" t="s">
        <v>5370</v>
      </c>
      <c r="I29" s="409" t="s">
        <v>5370</v>
      </c>
      <c r="J29" s="409" t="s">
        <v>5370</v>
      </c>
      <c r="K29" s="409" t="s">
        <v>5370</v>
      </c>
      <c r="L29" s="409" t="s">
        <v>5370</v>
      </c>
      <c r="M29" s="409" t="s">
        <v>5370</v>
      </c>
    </row>
    <row r="30" spans="1:13" x14ac:dyDescent="0.25">
      <c r="A30" s="407" t="s">
        <v>4329</v>
      </c>
      <c r="B30" s="408" t="s">
        <v>1727</v>
      </c>
      <c r="C30" s="408" t="s">
        <v>1727</v>
      </c>
      <c r="D30" s="408" t="s">
        <v>1727</v>
      </c>
      <c r="E30" s="409" t="s">
        <v>670</v>
      </c>
      <c r="F30" s="409" t="s">
        <v>1727</v>
      </c>
      <c r="G30" s="409" t="s">
        <v>1727</v>
      </c>
      <c r="H30" s="409" t="s">
        <v>1727</v>
      </c>
      <c r="I30" s="409" t="s">
        <v>1727</v>
      </c>
      <c r="J30" s="409" t="s">
        <v>1727</v>
      </c>
      <c r="K30" s="409" t="s">
        <v>1727</v>
      </c>
      <c r="L30" s="409" t="s">
        <v>1727</v>
      </c>
      <c r="M30" s="409" t="s">
        <v>1727</v>
      </c>
    </row>
    <row r="31" spans="1:13" x14ac:dyDescent="0.25">
      <c r="A31" s="407" t="s">
        <v>4330</v>
      </c>
      <c r="B31" s="408" t="s">
        <v>5371</v>
      </c>
      <c r="C31" s="408" t="s">
        <v>5371</v>
      </c>
      <c r="D31" s="408" t="s">
        <v>5371</v>
      </c>
      <c r="E31" s="409" t="s">
        <v>5371</v>
      </c>
      <c r="F31" s="409" t="s">
        <v>5371</v>
      </c>
      <c r="G31" s="409" t="s">
        <v>5371</v>
      </c>
      <c r="H31" s="409" t="s">
        <v>5371</v>
      </c>
      <c r="I31" s="409" t="s">
        <v>5371</v>
      </c>
      <c r="J31" s="409" t="s">
        <v>5371</v>
      </c>
      <c r="K31" s="409" t="s">
        <v>5371</v>
      </c>
      <c r="L31" s="409" t="s">
        <v>5371</v>
      </c>
      <c r="M31" s="409" t="s">
        <v>5371</v>
      </c>
    </row>
    <row r="32" spans="1:13" x14ac:dyDescent="0.25">
      <c r="A32" s="407" t="s">
        <v>4331</v>
      </c>
      <c r="B32" s="408" t="s">
        <v>5372</v>
      </c>
      <c r="C32" s="408" t="s">
        <v>5372</v>
      </c>
      <c r="D32" s="408" t="s">
        <v>5372</v>
      </c>
      <c r="E32" s="409" t="s">
        <v>5372</v>
      </c>
      <c r="F32" s="409" t="s">
        <v>5372</v>
      </c>
      <c r="G32" s="409" t="s">
        <v>5372</v>
      </c>
      <c r="H32" s="409" t="s">
        <v>5372</v>
      </c>
      <c r="I32" s="409" t="s">
        <v>5372</v>
      </c>
      <c r="J32" s="409" t="s">
        <v>5372</v>
      </c>
      <c r="K32" s="409" t="s">
        <v>5372</v>
      </c>
      <c r="L32" s="409" t="s">
        <v>5372</v>
      </c>
      <c r="M32" s="409" t="s">
        <v>5372</v>
      </c>
    </row>
    <row r="33" spans="1:13" x14ac:dyDescent="0.25">
      <c r="A33" s="407" t="s">
        <v>4332</v>
      </c>
      <c r="B33" s="408" t="s">
        <v>1748</v>
      </c>
      <c r="C33" s="408" t="s">
        <v>1748</v>
      </c>
      <c r="D33" s="408" t="s">
        <v>1748</v>
      </c>
      <c r="E33" s="409" t="s">
        <v>1748</v>
      </c>
      <c r="F33" s="409" t="s">
        <v>1748</v>
      </c>
      <c r="G33" s="409" t="s">
        <v>1748</v>
      </c>
      <c r="H33" s="409" t="s">
        <v>1748</v>
      </c>
      <c r="I33" s="409" t="s">
        <v>1748</v>
      </c>
      <c r="J33" s="409" t="s">
        <v>1748</v>
      </c>
      <c r="K33" s="409" t="s">
        <v>1748</v>
      </c>
      <c r="L33" s="409" t="s">
        <v>1748</v>
      </c>
      <c r="M33" s="409" t="s">
        <v>1748</v>
      </c>
    </row>
    <row r="34" spans="1:13" x14ac:dyDescent="0.25">
      <c r="A34" s="407" t="s">
        <v>4333</v>
      </c>
      <c r="B34" s="408" t="s">
        <v>5373</v>
      </c>
      <c r="C34" s="408" t="s">
        <v>5373</v>
      </c>
      <c r="D34" s="408" t="s">
        <v>5373</v>
      </c>
      <c r="E34" s="409" t="s">
        <v>5373</v>
      </c>
      <c r="F34" s="409" t="s">
        <v>5373</v>
      </c>
      <c r="G34" s="409" t="s">
        <v>5373</v>
      </c>
      <c r="H34" s="409" t="s">
        <v>5373</v>
      </c>
      <c r="I34" s="409" t="s">
        <v>5373</v>
      </c>
      <c r="J34" s="409" t="s">
        <v>5373</v>
      </c>
      <c r="K34" s="409" t="s">
        <v>5373</v>
      </c>
      <c r="L34" s="409" t="s">
        <v>5373</v>
      </c>
      <c r="M34" s="409" t="s">
        <v>5373</v>
      </c>
    </row>
    <row r="35" spans="1:13" x14ac:dyDescent="0.25">
      <c r="A35" s="407" t="s">
        <v>4334</v>
      </c>
      <c r="B35" s="408" t="s">
        <v>5374</v>
      </c>
      <c r="C35" s="408" t="s">
        <v>5374</v>
      </c>
      <c r="D35" s="408" t="s">
        <v>5374</v>
      </c>
      <c r="E35" s="409" t="s">
        <v>5374</v>
      </c>
      <c r="F35" s="409" t="s">
        <v>5374</v>
      </c>
      <c r="G35" s="409" t="s">
        <v>5374</v>
      </c>
      <c r="H35" s="409" t="s">
        <v>5374</v>
      </c>
      <c r="I35" s="409" t="s">
        <v>5374</v>
      </c>
      <c r="J35" s="409" t="s">
        <v>5374</v>
      </c>
      <c r="K35" s="409" t="s">
        <v>5374</v>
      </c>
      <c r="L35" s="409" t="s">
        <v>5374</v>
      </c>
      <c r="M35" s="409" t="s">
        <v>5374</v>
      </c>
    </row>
    <row r="36" spans="1:13" x14ac:dyDescent="0.25">
      <c r="A36" s="407" t="s">
        <v>4335</v>
      </c>
      <c r="B36" s="408" t="s">
        <v>5375</v>
      </c>
      <c r="C36" s="408" t="s">
        <v>5375</v>
      </c>
      <c r="D36" s="408" t="s">
        <v>5375</v>
      </c>
      <c r="E36" s="409" t="s">
        <v>5375</v>
      </c>
      <c r="F36" s="409" t="s">
        <v>5375</v>
      </c>
      <c r="G36" s="409" t="s">
        <v>5375</v>
      </c>
      <c r="H36" s="409" t="s">
        <v>5375</v>
      </c>
      <c r="I36" s="409" t="s">
        <v>5375</v>
      </c>
      <c r="J36" s="409" t="s">
        <v>5375</v>
      </c>
      <c r="K36" s="409" t="s">
        <v>5375</v>
      </c>
      <c r="L36" s="409" t="s">
        <v>5375</v>
      </c>
      <c r="M36" s="409" t="s">
        <v>5375</v>
      </c>
    </row>
    <row r="37" spans="1:13" x14ac:dyDescent="0.25">
      <c r="A37" s="407" t="s">
        <v>4336</v>
      </c>
      <c r="B37" s="408" t="s">
        <v>1859</v>
      </c>
      <c r="C37" s="408" t="s">
        <v>1859</v>
      </c>
      <c r="D37" s="408" t="s">
        <v>1859</v>
      </c>
      <c r="E37" s="409" t="s">
        <v>1859</v>
      </c>
      <c r="F37" s="409" t="s">
        <v>1859</v>
      </c>
      <c r="G37" s="409" t="s">
        <v>1859</v>
      </c>
      <c r="H37" s="409" t="s">
        <v>1859</v>
      </c>
      <c r="I37" s="409" t="s">
        <v>1859</v>
      </c>
      <c r="J37" s="409" t="s">
        <v>1859</v>
      </c>
      <c r="K37" s="409" t="s">
        <v>1859</v>
      </c>
      <c r="L37" s="409" t="s">
        <v>1859</v>
      </c>
      <c r="M37" s="409" t="s">
        <v>1859</v>
      </c>
    </row>
    <row r="38" spans="1:13" x14ac:dyDescent="0.25">
      <c r="A38" s="407" t="s">
        <v>4337</v>
      </c>
      <c r="B38" s="408" t="s">
        <v>5376</v>
      </c>
      <c r="C38" s="408" t="s">
        <v>5376</v>
      </c>
      <c r="D38" s="408" t="s">
        <v>5376</v>
      </c>
      <c r="E38" s="409" t="s">
        <v>5376</v>
      </c>
      <c r="F38" s="409" t="s">
        <v>5376</v>
      </c>
      <c r="G38" s="409" t="s">
        <v>5376</v>
      </c>
      <c r="H38" s="409" t="s">
        <v>5376</v>
      </c>
      <c r="I38" s="409" t="s">
        <v>5376</v>
      </c>
      <c r="J38" s="409" t="s">
        <v>5376</v>
      </c>
      <c r="K38" s="409" t="s">
        <v>5376</v>
      </c>
      <c r="L38" s="409" t="s">
        <v>5376</v>
      </c>
      <c r="M38" s="409" t="s">
        <v>5376</v>
      </c>
    </row>
    <row r="39" spans="1:13" x14ac:dyDescent="0.25">
      <c r="A39" s="407" t="s">
        <v>4338</v>
      </c>
      <c r="B39" s="408" t="s">
        <v>5377</v>
      </c>
      <c r="C39" s="408" t="s">
        <v>5377</v>
      </c>
      <c r="D39" s="408" t="s">
        <v>5377</v>
      </c>
      <c r="E39" s="409" t="s">
        <v>5378</v>
      </c>
      <c r="F39" s="409" t="s">
        <v>5377</v>
      </c>
      <c r="G39" s="409" t="s">
        <v>5378</v>
      </c>
      <c r="H39" s="409" t="s">
        <v>5378</v>
      </c>
      <c r="I39" s="409" t="s">
        <v>5378</v>
      </c>
      <c r="J39" s="409" t="s">
        <v>5378</v>
      </c>
      <c r="K39" s="409" t="s">
        <v>5378</v>
      </c>
      <c r="L39" s="409" t="s">
        <v>5378</v>
      </c>
      <c r="M39" s="409" t="s">
        <v>5378</v>
      </c>
    </row>
    <row r="40" spans="1:13" x14ac:dyDescent="0.25">
      <c r="A40" s="407" t="s">
        <v>4339</v>
      </c>
      <c r="B40" s="408" t="s">
        <v>1754</v>
      </c>
      <c r="C40" s="408" t="s">
        <v>1754</v>
      </c>
      <c r="D40" s="408" t="s">
        <v>1754</v>
      </c>
      <c r="E40" s="409" t="s">
        <v>1754</v>
      </c>
      <c r="F40" s="409" t="s">
        <v>1754</v>
      </c>
      <c r="G40" s="409" t="s">
        <v>1754</v>
      </c>
      <c r="H40" s="409" t="s">
        <v>1754</v>
      </c>
      <c r="I40" s="409" t="s">
        <v>1754</v>
      </c>
      <c r="J40" s="409" t="s">
        <v>1754</v>
      </c>
      <c r="K40" s="409" t="s">
        <v>1754</v>
      </c>
      <c r="L40" s="409" t="s">
        <v>1754</v>
      </c>
      <c r="M40" s="409" t="s">
        <v>1754</v>
      </c>
    </row>
    <row r="41" spans="1:13" x14ac:dyDescent="0.25">
      <c r="A41" s="407" t="s">
        <v>4340</v>
      </c>
      <c r="B41" s="408" t="s">
        <v>1756</v>
      </c>
      <c r="C41" s="408" t="s">
        <v>1756</v>
      </c>
      <c r="D41" s="408" t="s">
        <v>1756</v>
      </c>
      <c r="E41" s="409" t="s">
        <v>1756</v>
      </c>
      <c r="F41" s="409" t="s">
        <v>1756</v>
      </c>
      <c r="G41" s="409" t="s">
        <v>1756</v>
      </c>
      <c r="H41" s="409" t="s">
        <v>1756</v>
      </c>
      <c r="I41" s="409" t="s">
        <v>1756</v>
      </c>
      <c r="J41" s="409" t="s">
        <v>1756</v>
      </c>
      <c r="K41" s="409" t="s">
        <v>1756</v>
      </c>
      <c r="L41" s="409" t="s">
        <v>1756</v>
      </c>
      <c r="M41" s="409" t="s">
        <v>1756</v>
      </c>
    </row>
    <row r="42" spans="1:13" x14ac:dyDescent="0.25">
      <c r="A42" s="407" t="s">
        <v>4341</v>
      </c>
      <c r="B42" s="408" t="s">
        <v>1760</v>
      </c>
      <c r="C42" s="408" t="s">
        <v>1760</v>
      </c>
      <c r="D42" s="408" t="s">
        <v>1760</v>
      </c>
      <c r="E42" s="409" t="s">
        <v>5379</v>
      </c>
      <c r="F42" s="409" t="s">
        <v>1760</v>
      </c>
      <c r="G42" s="409" t="s">
        <v>1760</v>
      </c>
      <c r="H42" s="409" t="s">
        <v>1760</v>
      </c>
      <c r="I42" s="409" t="s">
        <v>5379</v>
      </c>
      <c r="J42" s="409" t="s">
        <v>5379</v>
      </c>
      <c r="K42" s="409" t="s">
        <v>5379</v>
      </c>
      <c r="L42" s="409" t="s">
        <v>5379</v>
      </c>
      <c r="M42" s="409" t="s">
        <v>5379</v>
      </c>
    </row>
    <row r="43" spans="1:13" ht="24" x14ac:dyDescent="0.25">
      <c r="A43" s="407" t="s">
        <v>4342</v>
      </c>
      <c r="B43" s="408" t="s">
        <v>4761</v>
      </c>
      <c r="C43" s="408" t="s">
        <v>4761</v>
      </c>
      <c r="D43" s="408" t="s">
        <v>4761</v>
      </c>
      <c r="E43" s="409" t="s">
        <v>4761</v>
      </c>
      <c r="F43" s="409" t="s">
        <v>4761</v>
      </c>
      <c r="G43" s="409" t="s">
        <v>4761</v>
      </c>
      <c r="H43" s="409" t="s">
        <v>4761</v>
      </c>
      <c r="I43" s="409" t="s">
        <v>4761</v>
      </c>
      <c r="J43" s="409" t="s">
        <v>4761</v>
      </c>
      <c r="K43" s="409" t="s">
        <v>4761</v>
      </c>
      <c r="L43" s="409" t="s">
        <v>4761</v>
      </c>
      <c r="M43" s="409" t="s">
        <v>4761</v>
      </c>
    </row>
    <row r="44" spans="1:13" x14ac:dyDescent="0.25">
      <c r="A44" s="407" t="s">
        <v>4343</v>
      </c>
      <c r="B44" s="408" t="s">
        <v>5380</v>
      </c>
      <c r="C44" s="408" t="s">
        <v>5380</v>
      </c>
      <c r="D44" s="408" t="s">
        <v>5380</v>
      </c>
      <c r="E44" s="409" t="s">
        <v>5380</v>
      </c>
      <c r="F44" s="409" t="s">
        <v>5380</v>
      </c>
      <c r="G44" s="409" t="s">
        <v>5380</v>
      </c>
      <c r="H44" s="409" t="s">
        <v>5380</v>
      </c>
      <c r="I44" s="409" t="s">
        <v>5380</v>
      </c>
      <c r="J44" s="409" t="s">
        <v>5380</v>
      </c>
      <c r="K44" s="409" t="s">
        <v>5380</v>
      </c>
      <c r="L44" s="409" t="s">
        <v>5380</v>
      </c>
      <c r="M44" s="409" t="s">
        <v>5380</v>
      </c>
    </row>
    <row r="45" spans="1:13" x14ac:dyDescent="0.25">
      <c r="A45" s="407" t="s">
        <v>4344</v>
      </c>
      <c r="B45" s="408" t="s">
        <v>5381</v>
      </c>
      <c r="C45" s="408" t="s">
        <v>5381</v>
      </c>
      <c r="D45" s="408" t="s">
        <v>5381</v>
      </c>
      <c r="E45" s="409" t="s">
        <v>5381</v>
      </c>
      <c r="F45" s="409" t="s">
        <v>5381</v>
      </c>
      <c r="G45" s="409" t="s">
        <v>5381</v>
      </c>
      <c r="H45" s="409" t="s">
        <v>5381</v>
      </c>
      <c r="I45" s="409" t="s">
        <v>5381</v>
      </c>
      <c r="J45" s="409" t="s">
        <v>5381</v>
      </c>
      <c r="K45" s="409" t="s">
        <v>5381</v>
      </c>
      <c r="L45" s="409" t="s">
        <v>5381</v>
      </c>
      <c r="M45" s="409" t="s">
        <v>5381</v>
      </c>
    </row>
    <row r="46" spans="1:13" x14ac:dyDescent="0.25">
      <c r="A46" s="407" t="s">
        <v>4345</v>
      </c>
      <c r="B46" s="408" t="s">
        <v>5382</v>
      </c>
      <c r="C46" s="408" t="s">
        <v>5383</v>
      </c>
      <c r="D46" s="408" t="s">
        <v>5383</v>
      </c>
      <c r="E46" s="409" t="s">
        <v>5383</v>
      </c>
      <c r="F46" s="409" t="s">
        <v>5383</v>
      </c>
      <c r="G46" s="409" t="s">
        <v>5383</v>
      </c>
      <c r="H46" s="409" t="s">
        <v>5383</v>
      </c>
      <c r="I46" s="409" t="s">
        <v>5383</v>
      </c>
      <c r="J46" s="409" t="s">
        <v>5383</v>
      </c>
      <c r="K46" s="409" t="s">
        <v>5383</v>
      </c>
      <c r="L46" s="409" t="s">
        <v>5383</v>
      </c>
      <c r="M46" s="409" t="s">
        <v>5383</v>
      </c>
    </row>
    <row r="47" spans="1:13" x14ac:dyDescent="0.25">
      <c r="A47" s="407" t="s">
        <v>4346</v>
      </c>
      <c r="B47" s="408" t="s">
        <v>5382</v>
      </c>
      <c r="C47" s="410" t="s">
        <v>5384</v>
      </c>
      <c r="D47" s="408" t="s">
        <v>5384</v>
      </c>
      <c r="E47" s="409" t="s">
        <v>5384</v>
      </c>
      <c r="F47" s="409" t="s">
        <v>5384</v>
      </c>
      <c r="G47" s="409" t="s">
        <v>5384</v>
      </c>
      <c r="H47" s="409" t="s">
        <v>5384</v>
      </c>
      <c r="I47" s="409" t="s">
        <v>5384</v>
      </c>
      <c r="J47" s="409" t="s">
        <v>5384</v>
      </c>
      <c r="K47" s="409" t="s">
        <v>5384</v>
      </c>
      <c r="L47" s="409" t="s">
        <v>5384</v>
      </c>
      <c r="M47" s="409" t="s">
        <v>5384</v>
      </c>
    </row>
    <row r="48" spans="1:13" x14ac:dyDescent="0.25">
      <c r="A48" s="407" t="s">
        <v>4347</v>
      </c>
      <c r="B48" s="408" t="s">
        <v>5382</v>
      </c>
      <c r="C48" s="410" t="s">
        <v>5385</v>
      </c>
      <c r="D48" s="408" t="s">
        <v>5385</v>
      </c>
      <c r="E48" s="409" t="s">
        <v>4777</v>
      </c>
      <c r="F48" s="409" t="s">
        <v>5385</v>
      </c>
      <c r="G48" s="409" t="s">
        <v>4777</v>
      </c>
      <c r="H48" s="409" t="s">
        <v>4777</v>
      </c>
      <c r="I48" s="409" t="s">
        <v>4777</v>
      </c>
      <c r="J48" s="409" t="s">
        <v>4777</v>
      </c>
      <c r="K48" s="409" t="s">
        <v>4777</v>
      </c>
      <c r="L48" s="409" t="s">
        <v>4777</v>
      </c>
      <c r="M48" s="409" t="s">
        <v>4777</v>
      </c>
    </row>
    <row r="49" spans="1:13" x14ac:dyDescent="0.25">
      <c r="A49" s="407" t="s">
        <v>4348</v>
      </c>
      <c r="B49" s="408" t="s">
        <v>5382</v>
      </c>
      <c r="C49" s="410" t="s">
        <v>5386</v>
      </c>
      <c r="D49" s="408" t="s">
        <v>5386</v>
      </c>
      <c r="E49" s="409" t="s">
        <v>5386</v>
      </c>
      <c r="F49" s="409" t="s">
        <v>5386</v>
      </c>
      <c r="G49" s="409" t="s">
        <v>5386</v>
      </c>
      <c r="H49" s="409" t="s">
        <v>5386</v>
      </c>
      <c r="I49" s="409" t="s">
        <v>5386</v>
      </c>
      <c r="J49" s="409" t="s">
        <v>5386</v>
      </c>
      <c r="K49" s="409" t="s">
        <v>5386</v>
      </c>
      <c r="L49" s="409" t="s">
        <v>5386</v>
      </c>
      <c r="M49" s="409" t="s">
        <v>5386</v>
      </c>
    </row>
    <row r="50" spans="1:13" x14ac:dyDescent="0.25">
      <c r="A50" s="407" t="s">
        <v>4349</v>
      </c>
      <c r="B50" s="408" t="s">
        <v>5382</v>
      </c>
      <c r="C50" s="410" t="s">
        <v>5387</v>
      </c>
      <c r="D50" s="408" t="s">
        <v>5387</v>
      </c>
      <c r="E50" s="409" t="s">
        <v>5387</v>
      </c>
      <c r="F50" s="409" t="s">
        <v>5387</v>
      </c>
      <c r="G50" s="409" t="s">
        <v>5387</v>
      </c>
      <c r="H50" s="409" t="s">
        <v>5387</v>
      </c>
      <c r="I50" s="409" t="s">
        <v>5387</v>
      </c>
      <c r="J50" s="409" t="s">
        <v>5387</v>
      </c>
      <c r="K50" s="409" t="s">
        <v>5387</v>
      </c>
      <c r="L50" s="409" t="s">
        <v>5387</v>
      </c>
      <c r="M50" s="409" t="s">
        <v>5387</v>
      </c>
    </row>
    <row r="51" spans="1:13" x14ac:dyDescent="0.25">
      <c r="A51" s="407" t="s">
        <v>1761</v>
      </c>
      <c r="B51" s="408" t="s">
        <v>5388</v>
      </c>
      <c r="C51" s="408" t="s">
        <v>1762</v>
      </c>
      <c r="D51" s="408" t="s">
        <v>1762</v>
      </c>
      <c r="E51" s="409" t="s">
        <v>1762</v>
      </c>
      <c r="F51" s="409" t="s">
        <v>1762</v>
      </c>
      <c r="G51" s="409" t="s">
        <v>1762</v>
      </c>
      <c r="H51" s="409" t="s">
        <v>1762</v>
      </c>
      <c r="I51" s="409" t="s">
        <v>1762</v>
      </c>
      <c r="J51" s="409" t="s">
        <v>1762</v>
      </c>
      <c r="K51" s="409" t="s">
        <v>1762</v>
      </c>
      <c r="L51" s="409" t="s">
        <v>1762</v>
      </c>
      <c r="M51" s="409" t="s">
        <v>1762</v>
      </c>
    </row>
    <row r="52" spans="1:13" x14ac:dyDescent="0.25">
      <c r="A52" s="407" t="s">
        <v>4350</v>
      </c>
      <c r="B52" s="408" t="s">
        <v>5389</v>
      </c>
      <c r="C52" s="410" t="s">
        <v>5390</v>
      </c>
      <c r="D52" s="408" t="s">
        <v>5390</v>
      </c>
      <c r="E52" s="409" t="s">
        <v>5390</v>
      </c>
      <c r="F52" s="409" t="s">
        <v>5390</v>
      </c>
      <c r="G52" s="409" t="s">
        <v>5390</v>
      </c>
      <c r="H52" s="409" t="s">
        <v>5390</v>
      </c>
      <c r="I52" s="409" t="s">
        <v>5390</v>
      </c>
      <c r="J52" s="409" t="s">
        <v>5390</v>
      </c>
      <c r="K52" s="409" t="s">
        <v>5390</v>
      </c>
      <c r="L52" s="409" t="s">
        <v>5390</v>
      </c>
      <c r="M52" s="409" t="s">
        <v>5390</v>
      </c>
    </row>
    <row r="53" spans="1:13" x14ac:dyDescent="0.25">
      <c r="A53" s="407" t="s">
        <v>4351</v>
      </c>
      <c r="B53" s="408" t="s">
        <v>5389</v>
      </c>
      <c r="C53" s="410" t="s">
        <v>5391</v>
      </c>
      <c r="D53" s="408" t="s">
        <v>5391</v>
      </c>
      <c r="E53" s="409" t="s">
        <v>5391</v>
      </c>
      <c r="F53" s="409" t="s">
        <v>5391</v>
      </c>
      <c r="G53" s="409" t="s">
        <v>5391</v>
      </c>
      <c r="H53" s="409" t="s">
        <v>5391</v>
      </c>
      <c r="I53" s="409" t="s">
        <v>5391</v>
      </c>
      <c r="J53" s="409" t="s">
        <v>5391</v>
      </c>
      <c r="K53" s="409" t="s">
        <v>5391</v>
      </c>
      <c r="L53" s="409" t="s">
        <v>5391</v>
      </c>
      <c r="M53" s="409" t="s">
        <v>5391</v>
      </c>
    </row>
    <row r="54" spans="1:13" x14ac:dyDescent="0.25">
      <c r="A54" s="407" t="s">
        <v>4352</v>
      </c>
      <c r="B54" s="408" t="s">
        <v>5389</v>
      </c>
      <c r="C54" s="410" t="s">
        <v>5392</v>
      </c>
      <c r="D54" s="408" t="s">
        <v>5392</v>
      </c>
      <c r="E54" s="409" t="s">
        <v>5392</v>
      </c>
      <c r="F54" s="409" t="s">
        <v>5392</v>
      </c>
      <c r="G54" s="409" t="s">
        <v>5392</v>
      </c>
      <c r="H54" s="409" t="s">
        <v>5392</v>
      </c>
      <c r="I54" s="409" t="s">
        <v>5392</v>
      </c>
      <c r="J54" s="409" t="s">
        <v>5392</v>
      </c>
      <c r="K54" s="409" t="s">
        <v>5392</v>
      </c>
      <c r="L54" s="409" t="s">
        <v>5392</v>
      </c>
      <c r="M54" s="409" t="s">
        <v>5392</v>
      </c>
    </row>
    <row r="55" spans="1:13" x14ac:dyDescent="0.25">
      <c r="A55" s="407" t="s">
        <v>4353</v>
      </c>
      <c r="B55" s="408" t="s">
        <v>5389</v>
      </c>
      <c r="C55" s="408" t="s">
        <v>472</v>
      </c>
      <c r="D55" s="411" t="s">
        <v>5393</v>
      </c>
      <c r="E55" s="409" t="s">
        <v>5393</v>
      </c>
      <c r="F55" s="409" t="s">
        <v>5393</v>
      </c>
      <c r="G55" s="409" t="s">
        <v>5393</v>
      </c>
      <c r="H55" s="409" t="s">
        <v>5393</v>
      </c>
      <c r="I55" s="409" t="s">
        <v>5393</v>
      </c>
      <c r="J55" s="409" t="s">
        <v>5393</v>
      </c>
      <c r="K55" s="409" t="s">
        <v>5393</v>
      </c>
      <c r="L55" s="409" t="s">
        <v>5393</v>
      </c>
      <c r="M55" s="409" t="s">
        <v>5393</v>
      </c>
    </row>
    <row r="56" spans="1:13" x14ac:dyDescent="0.25">
      <c r="A56" s="407" t="s">
        <v>4354</v>
      </c>
      <c r="B56" s="408" t="s">
        <v>5389</v>
      </c>
      <c r="C56" s="410" t="s">
        <v>5394</v>
      </c>
      <c r="D56" s="408" t="s">
        <v>5394</v>
      </c>
      <c r="E56" s="409" t="s">
        <v>5394</v>
      </c>
      <c r="F56" s="409" t="s">
        <v>5394</v>
      </c>
      <c r="G56" s="409" t="s">
        <v>5394</v>
      </c>
      <c r="H56" s="409" t="s">
        <v>5394</v>
      </c>
      <c r="I56" s="409" t="s">
        <v>5394</v>
      </c>
      <c r="J56" s="409" t="s">
        <v>5394</v>
      </c>
      <c r="K56" s="409" t="s">
        <v>5394</v>
      </c>
      <c r="L56" s="409" t="s">
        <v>5394</v>
      </c>
      <c r="M56" s="409" t="s">
        <v>5394</v>
      </c>
    </row>
    <row r="57" spans="1:13" x14ac:dyDescent="0.25">
      <c r="A57" s="407" t="s">
        <v>4355</v>
      </c>
      <c r="B57" s="408" t="s">
        <v>5395</v>
      </c>
      <c r="C57" s="408" t="s">
        <v>5395</v>
      </c>
      <c r="D57" s="408" t="s">
        <v>5395</v>
      </c>
      <c r="E57" s="409" t="s">
        <v>5395</v>
      </c>
      <c r="F57" s="409" t="s">
        <v>5395</v>
      </c>
      <c r="G57" s="409" t="s">
        <v>5395</v>
      </c>
      <c r="H57" s="409" t="s">
        <v>5395</v>
      </c>
      <c r="I57" s="409" t="s">
        <v>5395</v>
      </c>
      <c r="J57" s="409" t="s">
        <v>5395</v>
      </c>
      <c r="K57" s="409" t="s">
        <v>5395</v>
      </c>
      <c r="L57" s="409" t="s">
        <v>5395</v>
      </c>
      <c r="M57" s="409" t="s">
        <v>5395</v>
      </c>
    </row>
    <row r="58" spans="1:13" x14ac:dyDescent="0.25">
      <c r="A58" s="407" t="s">
        <v>4356</v>
      </c>
      <c r="B58" s="408" t="s">
        <v>5396</v>
      </c>
      <c r="C58" s="408" t="s">
        <v>5396</v>
      </c>
      <c r="D58" s="408" t="s">
        <v>5396</v>
      </c>
      <c r="E58" s="409" t="s">
        <v>666</v>
      </c>
      <c r="F58" s="409" t="s">
        <v>5397</v>
      </c>
      <c r="G58" s="409" t="s">
        <v>5397</v>
      </c>
      <c r="H58" s="409" t="s">
        <v>5397</v>
      </c>
      <c r="I58" s="409" t="s">
        <v>5397</v>
      </c>
      <c r="J58" s="409" t="s">
        <v>5397</v>
      </c>
      <c r="K58" s="409" t="s">
        <v>5397</v>
      </c>
      <c r="L58" s="409" t="s">
        <v>5397</v>
      </c>
      <c r="M58" s="409" t="s">
        <v>5397</v>
      </c>
    </row>
    <row r="59" spans="1:13" x14ac:dyDescent="0.25">
      <c r="A59" s="407" t="s">
        <v>4357</v>
      </c>
      <c r="B59" s="408" t="s">
        <v>5398</v>
      </c>
      <c r="C59" s="408" t="s">
        <v>5398</v>
      </c>
      <c r="D59" s="408" t="s">
        <v>5398</v>
      </c>
      <c r="E59" s="409" t="s">
        <v>667</v>
      </c>
      <c r="F59" s="409" t="s">
        <v>5399</v>
      </c>
      <c r="G59" s="409" t="s">
        <v>5399</v>
      </c>
      <c r="H59" s="409" t="s">
        <v>5399</v>
      </c>
      <c r="I59" s="409" t="s">
        <v>5399</v>
      </c>
      <c r="J59" s="409" t="s">
        <v>5399</v>
      </c>
      <c r="K59" s="409" t="s">
        <v>5399</v>
      </c>
      <c r="L59" s="409" t="s">
        <v>5399</v>
      </c>
      <c r="M59" s="409" t="s">
        <v>5399</v>
      </c>
    </row>
    <row r="60" spans="1:13" x14ac:dyDescent="0.25">
      <c r="A60" s="407" t="s">
        <v>4358</v>
      </c>
      <c r="E60" s="412" t="s">
        <v>5400</v>
      </c>
      <c r="F60" s="409" t="s">
        <v>5400</v>
      </c>
      <c r="G60" s="409" t="s">
        <v>5400</v>
      </c>
      <c r="H60" s="409" t="s">
        <v>5400</v>
      </c>
      <c r="I60" s="409" t="s">
        <v>5400</v>
      </c>
      <c r="J60" s="409" t="s">
        <v>5400</v>
      </c>
      <c r="K60" s="409" t="s">
        <v>5400</v>
      </c>
      <c r="L60" s="409" t="s">
        <v>5400</v>
      </c>
      <c r="M60" s="409" t="s">
        <v>5400</v>
      </c>
    </row>
    <row r="61" spans="1:13" x14ac:dyDescent="0.25">
      <c r="A61" s="407" t="s">
        <v>4359</v>
      </c>
      <c r="E61" s="412" t="s">
        <v>5401</v>
      </c>
      <c r="F61" s="409" t="s">
        <v>5401</v>
      </c>
      <c r="G61" s="409" t="s">
        <v>5402</v>
      </c>
      <c r="H61" s="409" t="s">
        <v>5402</v>
      </c>
      <c r="I61" s="409" t="s">
        <v>5402</v>
      </c>
      <c r="J61" s="409" t="s">
        <v>5402</v>
      </c>
      <c r="K61" s="409" t="s">
        <v>5402</v>
      </c>
      <c r="L61" s="409" t="s">
        <v>5402</v>
      </c>
      <c r="M61" s="409" t="s">
        <v>5402</v>
      </c>
    </row>
    <row r="62" spans="1:13" x14ac:dyDescent="0.25">
      <c r="A62" s="407" t="s">
        <v>4360</v>
      </c>
      <c r="E62" s="412" t="s">
        <v>5403</v>
      </c>
      <c r="F62" s="409" t="s">
        <v>5403</v>
      </c>
      <c r="G62" s="409" t="s">
        <v>5404</v>
      </c>
      <c r="H62" s="409" t="s">
        <v>5404</v>
      </c>
      <c r="I62" s="409" t="s">
        <v>5404</v>
      </c>
      <c r="J62" s="409" t="s">
        <v>5404</v>
      </c>
      <c r="K62" s="409" t="s">
        <v>5404</v>
      </c>
      <c r="L62" s="409" t="s">
        <v>5404</v>
      </c>
      <c r="M62" s="409" t="s">
        <v>5404</v>
      </c>
    </row>
    <row r="63" spans="1:13" x14ac:dyDescent="0.25">
      <c r="A63" s="407" t="s">
        <v>4361</v>
      </c>
      <c r="E63" s="412" t="s">
        <v>5405</v>
      </c>
      <c r="F63" s="409" t="s">
        <v>5405</v>
      </c>
      <c r="G63" s="409" t="s">
        <v>5405</v>
      </c>
      <c r="H63" s="409" t="s">
        <v>5405</v>
      </c>
      <c r="I63" s="409" t="s">
        <v>5405</v>
      </c>
      <c r="J63" s="409" t="s">
        <v>5405</v>
      </c>
      <c r="K63" s="409" t="s">
        <v>5405</v>
      </c>
      <c r="L63" s="409" t="s">
        <v>5405</v>
      </c>
      <c r="M63" s="409" t="s">
        <v>5405</v>
      </c>
    </row>
    <row r="64" spans="1:13" x14ac:dyDescent="0.25">
      <c r="A64" s="407" t="s">
        <v>4362</v>
      </c>
      <c r="E64" s="412" t="s">
        <v>5406</v>
      </c>
      <c r="F64" s="409" t="s">
        <v>5406</v>
      </c>
      <c r="G64" s="409" t="s">
        <v>5406</v>
      </c>
      <c r="H64" s="409" t="s">
        <v>5406</v>
      </c>
      <c r="I64" s="409" t="s">
        <v>5406</v>
      </c>
      <c r="J64" s="409" t="s">
        <v>5406</v>
      </c>
      <c r="K64" s="409" t="s">
        <v>5406</v>
      </c>
      <c r="L64" s="409" t="s">
        <v>5406</v>
      </c>
      <c r="M64" s="409" t="s">
        <v>5406</v>
      </c>
    </row>
    <row r="65" spans="1:13" x14ac:dyDescent="0.25">
      <c r="A65" s="407" t="s">
        <v>4363</v>
      </c>
      <c r="E65" s="412" t="s">
        <v>5407</v>
      </c>
      <c r="F65" s="409" t="s">
        <v>5407</v>
      </c>
      <c r="G65" s="409" t="s">
        <v>5407</v>
      </c>
      <c r="H65" s="409" t="s">
        <v>5407</v>
      </c>
      <c r="I65" s="409" t="s">
        <v>5407</v>
      </c>
      <c r="J65" s="409" t="s">
        <v>5407</v>
      </c>
      <c r="K65" s="409" t="s">
        <v>5407</v>
      </c>
      <c r="L65" s="409" t="s">
        <v>5407</v>
      </c>
      <c r="M65" s="409" t="s">
        <v>5407</v>
      </c>
    </row>
    <row r="66" spans="1:13" x14ac:dyDescent="0.25">
      <c r="A66" s="407" t="s">
        <v>4364</v>
      </c>
      <c r="E66" s="412" t="s">
        <v>5408</v>
      </c>
      <c r="F66" s="409" t="s">
        <v>5408</v>
      </c>
      <c r="G66" s="409" t="s">
        <v>5408</v>
      </c>
      <c r="H66" s="409" t="s">
        <v>5408</v>
      </c>
      <c r="I66" s="409" t="s">
        <v>5408</v>
      </c>
      <c r="J66" s="409" t="s">
        <v>5408</v>
      </c>
      <c r="K66" s="409" t="s">
        <v>5408</v>
      </c>
      <c r="L66" s="409" t="s">
        <v>5408</v>
      </c>
      <c r="M66" s="409" t="s">
        <v>5408</v>
      </c>
    </row>
    <row r="67" spans="1:13" x14ac:dyDescent="0.25">
      <c r="A67" s="407" t="s">
        <v>4365</v>
      </c>
      <c r="E67" s="412" t="s">
        <v>5409</v>
      </c>
      <c r="F67" s="409" t="s">
        <v>5409</v>
      </c>
      <c r="G67" s="409" t="s">
        <v>5409</v>
      </c>
      <c r="H67" s="409" t="s">
        <v>5409</v>
      </c>
      <c r="I67" s="409" t="s">
        <v>5409</v>
      </c>
      <c r="J67" s="409" t="s">
        <v>5409</v>
      </c>
      <c r="K67" s="409" t="s">
        <v>5409</v>
      </c>
      <c r="L67" s="409" t="s">
        <v>5409</v>
      </c>
      <c r="M67" s="409" t="s">
        <v>5409</v>
      </c>
    </row>
    <row r="68" spans="1:13" x14ac:dyDescent="0.25">
      <c r="A68" s="407" t="s">
        <v>4366</v>
      </c>
      <c r="E68" s="412" t="s">
        <v>5410</v>
      </c>
      <c r="F68" s="409" t="s">
        <v>5410</v>
      </c>
      <c r="G68" s="409" t="s">
        <v>5410</v>
      </c>
      <c r="H68" s="409" t="s">
        <v>5410</v>
      </c>
      <c r="I68" s="409" t="s">
        <v>5410</v>
      </c>
      <c r="J68" s="409" t="s">
        <v>5410</v>
      </c>
      <c r="K68" s="409" t="s">
        <v>5410</v>
      </c>
      <c r="L68" s="409" t="s">
        <v>5410</v>
      </c>
      <c r="M68" s="409" t="s">
        <v>5410</v>
      </c>
    </row>
    <row r="69" spans="1:13" x14ac:dyDescent="0.25">
      <c r="A69" s="407" t="s">
        <v>4367</v>
      </c>
      <c r="E69" s="412" t="s">
        <v>5411</v>
      </c>
      <c r="F69" s="409" t="s">
        <v>5411</v>
      </c>
      <c r="G69" s="409" t="s">
        <v>5411</v>
      </c>
      <c r="H69" s="409" t="s">
        <v>5411</v>
      </c>
      <c r="I69" s="409" t="s">
        <v>5411</v>
      </c>
      <c r="J69" s="409" t="s">
        <v>5411</v>
      </c>
      <c r="K69" s="409" t="s">
        <v>5411</v>
      </c>
      <c r="L69" s="409" t="s">
        <v>5411</v>
      </c>
      <c r="M69" s="409" t="s">
        <v>5411</v>
      </c>
    </row>
    <row r="70" spans="1:13" x14ac:dyDescent="0.25">
      <c r="A70" s="407" t="s">
        <v>4368</v>
      </c>
      <c r="E70" s="412" t="s">
        <v>5412</v>
      </c>
      <c r="F70" s="409" t="s">
        <v>5412</v>
      </c>
      <c r="G70" s="409" t="s">
        <v>5412</v>
      </c>
      <c r="H70" s="409" t="s">
        <v>5412</v>
      </c>
      <c r="I70" s="409" t="s">
        <v>5412</v>
      </c>
      <c r="J70" s="409" t="s">
        <v>5412</v>
      </c>
      <c r="K70" s="409" t="s">
        <v>5412</v>
      </c>
      <c r="L70" s="409" t="s">
        <v>5412</v>
      </c>
      <c r="M70" s="409" t="s">
        <v>5412</v>
      </c>
    </row>
    <row r="71" spans="1:13" ht="24" x14ac:dyDescent="0.25">
      <c r="A71" s="407" t="s">
        <v>4369</v>
      </c>
      <c r="E71" s="412" t="s">
        <v>5413</v>
      </c>
      <c r="F71" s="409" t="s">
        <v>5413</v>
      </c>
      <c r="G71" s="409" t="s">
        <v>5413</v>
      </c>
      <c r="H71" s="409" t="s">
        <v>5413</v>
      </c>
      <c r="I71" s="409" t="s">
        <v>5413</v>
      </c>
      <c r="J71" s="409" t="s">
        <v>5413</v>
      </c>
      <c r="K71" s="409" t="s">
        <v>5413</v>
      </c>
      <c r="L71" s="409" t="s">
        <v>5413</v>
      </c>
      <c r="M71" s="409" t="s">
        <v>5413</v>
      </c>
    </row>
    <row r="72" spans="1:13" x14ac:dyDescent="0.25">
      <c r="A72" s="407" t="s">
        <v>4370</v>
      </c>
      <c r="E72" s="412" t="s">
        <v>5414</v>
      </c>
      <c r="F72" s="409" t="s">
        <v>5415</v>
      </c>
      <c r="G72" s="409" t="s">
        <v>5415</v>
      </c>
      <c r="H72" s="409" t="s">
        <v>5415</v>
      </c>
      <c r="I72" s="409" t="s">
        <v>5415</v>
      </c>
      <c r="J72" s="409" t="s">
        <v>5415</v>
      </c>
      <c r="K72" s="409" t="s">
        <v>5415</v>
      </c>
      <c r="L72" s="409" t="s">
        <v>5415</v>
      </c>
      <c r="M72" s="409" t="s">
        <v>5415</v>
      </c>
    </row>
    <row r="73" spans="1:13" x14ac:dyDescent="0.25">
      <c r="A73" s="407" t="s">
        <v>4371</v>
      </c>
      <c r="F73" s="413" t="s">
        <v>5414</v>
      </c>
      <c r="G73" s="409" t="s">
        <v>5414</v>
      </c>
      <c r="H73" s="409" t="s">
        <v>5414</v>
      </c>
      <c r="I73" s="409" t="s">
        <v>5414</v>
      </c>
      <c r="J73" s="409" t="s">
        <v>5414</v>
      </c>
      <c r="K73" s="409" t="s">
        <v>5414</v>
      </c>
      <c r="L73" s="409" t="s">
        <v>5414</v>
      </c>
      <c r="M73" s="409" t="s">
        <v>5414</v>
      </c>
    </row>
    <row r="74" spans="1:13" x14ac:dyDescent="0.25">
      <c r="A74" s="407" t="s">
        <v>4372</v>
      </c>
      <c r="F74" s="413" t="s">
        <v>5416</v>
      </c>
      <c r="G74" s="409" t="s">
        <v>5416</v>
      </c>
      <c r="H74" s="409" t="s">
        <v>5416</v>
      </c>
      <c r="I74" s="409" t="s">
        <v>5416</v>
      </c>
      <c r="J74" s="409" t="s">
        <v>5416</v>
      </c>
      <c r="K74" s="409" t="s">
        <v>5416</v>
      </c>
      <c r="L74" s="409" t="s">
        <v>5416</v>
      </c>
      <c r="M74" s="409" t="s">
        <v>5416</v>
      </c>
    </row>
    <row r="75" spans="1:13" x14ac:dyDescent="0.25">
      <c r="A75" s="407" t="s">
        <v>4373</v>
      </c>
      <c r="F75" s="413" t="s">
        <v>5417</v>
      </c>
      <c r="G75" s="409" t="s">
        <v>5417</v>
      </c>
      <c r="H75" s="409" t="s">
        <v>5417</v>
      </c>
      <c r="I75" s="409" t="s">
        <v>5417</v>
      </c>
      <c r="J75" s="409" t="s">
        <v>5417</v>
      </c>
      <c r="K75" s="409" t="s">
        <v>5417</v>
      </c>
      <c r="L75" s="409" t="s">
        <v>5417</v>
      </c>
      <c r="M75" s="409" t="s">
        <v>5417</v>
      </c>
    </row>
    <row r="76" spans="1:13" x14ac:dyDescent="0.25">
      <c r="A76" s="407" t="s">
        <v>4374</v>
      </c>
      <c r="F76" s="413" t="s">
        <v>502</v>
      </c>
      <c r="G76" s="409" t="s">
        <v>5418</v>
      </c>
      <c r="H76" s="409" t="s">
        <v>5418</v>
      </c>
      <c r="I76" s="409" t="s">
        <v>5418</v>
      </c>
      <c r="J76" s="409" t="s">
        <v>5418</v>
      </c>
      <c r="K76" s="409" t="s">
        <v>5418</v>
      </c>
      <c r="L76" s="409" t="s">
        <v>5418</v>
      </c>
      <c r="M76" s="409" t="s">
        <v>5418</v>
      </c>
    </row>
    <row r="77" spans="1:13" x14ac:dyDescent="0.25">
      <c r="A77" s="407" t="s">
        <v>4375</v>
      </c>
      <c r="F77" s="413" t="s">
        <v>5419</v>
      </c>
      <c r="G77" s="409" t="s">
        <v>5419</v>
      </c>
      <c r="H77" s="409" t="s">
        <v>5419</v>
      </c>
      <c r="I77" s="409" t="s">
        <v>5419</v>
      </c>
      <c r="J77" s="409" t="s">
        <v>5419</v>
      </c>
      <c r="K77" s="409" t="s">
        <v>5419</v>
      </c>
      <c r="L77" s="409" t="s">
        <v>5419</v>
      </c>
      <c r="M77" s="409" t="s">
        <v>5419</v>
      </c>
    </row>
    <row r="78" spans="1:13" x14ac:dyDescent="0.25">
      <c r="A78" s="407" t="s">
        <v>4376</v>
      </c>
      <c r="F78" s="413" t="s">
        <v>5420</v>
      </c>
      <c r="G78" s="409" t="s">
        <v>5420</v>
      </c>
      <c r="H78" s="409" t="s">
        <v>5420</v>
      </c>
      <c r="I78" s="409" t="s">
        <v>5420</v>
      </c>
      <c r="J78" s="409" t="s">
        <v>5420</v>
      </c>
      <c r="K78" s="409" t="s">
        <v>5420</v>
      </c>
      <c r="L78" s="409" t="s">
        <v>5420</v>
      </c>
      <c r="M78" s="409" t="s">
        <v>5420</v>
      </c>
    </row>
    <row r="79" spans="1:13" x14ac:dyDescent="0.25">
      <c r="A79" s="407" t="s">
        <v>4377</v>
      </c>
      <c r="G79" s="414" t="s">
        <v>5421</v>
      </c>
      <c r="H79" s="409" t="s">
        <v>5421</v>
      </c>
      <c r="I79" s="409" t="s">
        <v>5421</v>
      </c>
      <c r="J79" s="409" t="s">
        <v>5421</v>
      </c>
      <c r="K79" s="409" t="s">
        <v>5421</v>
      </c>
      <c r="L79" s="409" t="s">
        <v>5421</v>
      </c>
      <c r="M79" s="409" t="s">
        <v>5421</v>
      </c>
    </row>
    <row r="80" spans="1:13" x14ac:dyDescent="0.25">
      <c r="A80" s="407" t="s">
        <v>4378</v>
      </c>
      <c r="G80" s="414" t="s">
        <v>5422</v>
      </c>
      <c r="H80" s="409" t="s">
        <v>5422</v>
      </c>
      <c r="I80" s="409" t="s">
        <v>5422</v>
      </c>
      <c r="J80" s="409" t="s">
        <v>5422</v>
      </c>
      <c r="K80" s="409" t="s">
        <v>5422</v>
      </c>
      <c r="L80" s="409" t="s">
        <v>5422</v>
      </c>
      <c r="M80" s="409" t="s">
        <v>5422</v>
      </c>
    </row>
    <row r="81" spans="1:13" x14ac:dyDescent="0.25">
      <c r="A81" s="407" t="s">
        <v>4379</v>
      </c>
      <c r="G81" s="414" t="s">
        <v>5423</v>
      </c>
      <c r="H81" s="409" t="s">
        <v>5423</v>
      </c>
      <c r="I81" s="409" t="s">
        <v>5423</v>
      </c>
      <c r="J81" s="409" t="s">
        <v>5423</v>
      </c>
      <c r="K81" s="409" t="s">
        <v>5423</v>
      </c>
      <c r="L81" s="409" t="s">
        <v>5423</v>
      </c>
      <c r="M81" s="409" t="s">
        <v>5423</v>
      </c>
    </row>
    <row r="82" spans="1:13" x14ac:dyDescent="0.25">
      <c r="A82" s="407" t="s">
        <v>4380</v>
      </c>
      <c r="G82" s="414" t="s">
        <v>5424</v>
      </c>
      <c r="H82" s="409" t="s">
        <v>5424</v>
      </c>
      <c r="I82" s="409" t="s">
        <v>5424</v>
      </c>
      <c r="J82" s="409" t="s">
        <v>5424</v>
      </c>
      <c r="K82" s="409" t="s">
        <v>5424</v>
      </c>
      <c r="L82" s="409" t="s">
        <v>5424</v>
      </c>
      <c r="M82" s="409" t="s">
        <v>5424</v>
      </c>
    </row>
    <row r="83" spans="1:13" x14ac:dyDescent="0.25">
      <c r="A83" s="407" t="s">
        <v>4381</v>
      </c>
      <c r="G83" s="414" t="s">
        <v>4713</v>
      </c>
      <c r="H83" s="409" t="s">
        <v>4713</v>
      </c>
      <c r="I83" s="409" t="s">
        <v>4713</v>
      </c>
      <c r="J83" s="409" t="s">
        <v>4713</v>
      </c>
      <c r="K83" s="409" t="s">
        <v>4713</v>
      </c>
      <c r="L83" s="409" t="s">
        <v>4713</v>
      </c>
      <c r="M83" s="409" t="s">
        <v>4713</v>
      </c>
    </row>
    <row r="84" spans="1:13" x14ac:dyDescent="0.25">
      <c r="A84" s="407" t="s">
        <v>4382</v>
      </c>
      <c r="G84" s="414" t="s">
        <v>5425</v>
      </c>
      <c r="H84" s="409" t="s">
        <v>5425</v>
      </c>
      <c r="I84" s="409" t="s">
        <v>5425</v>
      </c>
      <c r="J84" s="409" t="s">
        <v>5425</v>
      </c>
      <c r="K84" s="409" t="s">
        <v>5425</v>
      </c>
      <c r="L84" s="409" t="s">
        <v>5425</v>
      </c>
      <c r="M84" s="409" t="s">
        <v>5425</v>
      </c>
    </row>
    <row r="85" spans="1:13" x14ac:dyDescent="0.25">
      <c r="A85" s="407" t="s">
        <v>4383</v>
      </c>
      <c r="G85" s="414" t="s">
        <v>5426</v>
      </c>
      <c r="H85" s="409" t="s">
        <v>5426</v>
      </c>
      <c r="I85" s="409" t="s">
        <v>5426</v>
      </c>
      <c r="J85" s="409" t="s">
        <v>5426</v>
      </c>
      <c r="K85" s="409" t="s">
        <v>5426</v>
      </c>
      <c r="L85" s="409" t="s">
        <v>5426</v>
      </c>
      <c r="M85" s="409" t="s">
        <v>5426</v>
      </c>
    </row>
    <row r="86" spans="1:13" x14ac:dyDescent="0.25">
      <c r="A86" s="407" t="s">
        <v>4384</v>
      </c>
      <c r="G86" s="414" t="s">
        <v>5427</v>
      </c>
      <c r="H86" s="409" t="s">
        <v>5427</v>
      </c>
      <c r="I86" s="409" t="s">
        <v>5427</v>
      </c>
      <c r="J86" s="409" t="s">
        <v>5427</v>
      </c>
      <c r="K86" s="409" t="s">
        <v>5427</v>
      </c>
      <c r="L86" s="409" t="s">
        <v>5427</v>
      </c>
      <c r="M86" s="409" t="s">
        <v>5427</v>
      </c>
    </row>
    <row r="87" spans="1:13" x14ac:dyDescent="0.25">
      <c r="A87" s="407" t="s">
        <v>4385</v>
      </c>
      <c r="G87" s="414" t="s">
        <v>5428</v>
      </c>
      <c r="H87" s="409" t="s">
        <v>5428</v>
      </c>
      <c r="I87" s="409" t="s">
        <v>5428</v>
      </c>
      <c r="J87" s="409" t="s">
        <v>5428</v>
      </c>
      <c r="K87" s="409" t="s">
        <v>5428</v>
      </c>
      <c r="L87" s="409" t="s">
        <v>5428</v>
      </c>
      <c r="M87" s="409" t="s">
        <v>5428</v>
      </c>
    </row>
    <row r="88" spans="1:13" x14ac:dyDescent="0.25">
      <c r="A88" s="407" t="s">
        <v>4386</v>
      </c>
      <c r="G88" s="414" t="s">
        <v>5429</v>
      </c>
      <c r="H88" s="409" t="s">
        <v>5429</v>
      </c>
      <c r="I88" s="409" t="s">
        <v>5429</v>
      </c>
      <c r="J88" s="409" t="s">
        <v>5429</v>
      </c>
      <c r="K88" s="409" t="s">
        <v>5429</v>
      </c>
      <c r="L88" s="409" t="s">
        <v>5429</v>
      </c>
      <c r="M88" s="409" t="s">
        <v>5429</v>
      </c>
    </row>
    <row r="89" spans="1:13" x14ac:dyDescent="0.25">
      <c r="A89" s="407" t="s">
        <v>4387</v>
      </c>
      <c r="G89" s="414" t="s">
        <v>5430</v>
      </c>
      <c r="H89" s="409" t="s">
        <v>5430</v>
      </c>
      <c r="I89" s="409" t="s">
        <v>5430</v>
      </c>
      <c r="J89" s="409" t="s">
        <v>5430</v>
      </c>
      <c r="K89" s="409" t="s">
        <v>5430</v>
      </c>
      <c r="L89" s="409" t="s">
        <v>5430</v>
      </c>
      <c r="M89" s="409" t="s">
        <v>5430</v>
      </c>
    </row>
    <row r="90" spans="1:13" x14ac:dyDescent="0.25">
      <c r="A90" s="407" t="s">
        <v>4388</v>
      </c>
      <c r="G90" s="414" t="s">
        <v>5431</v>
      </c>
      <c r="H90" s="409" t="s">
        <v>5431</v>
      </c>
      <c r="I90" s="409" t="s">
        <v>5431</v>
      </c>
      <c r="J90" s="409" t="s">
        <v>5431</v>
      </c>
      <c r="K90" s="409" t="s">
        <v>5431</v>
      </c>
      <c r="L90" s="409" t="s">
        <v>5431</v>
      </c>
      <c r="M90" s="409" t="s">
        <v>5431</v>
      </c>
    </row>
    <row r="91" spans="1:13" x14ac:dyDescent="0.25">
      <c r="A91" s="407" t="s">
        <v>4389</v>
      </c>
      <c r="G91" s="414" t="s">
        <v>5432</v>
      </c>
      <c r="H91" s="409" t="s">
        <v>5433</v>
      </c>
      <c r="I91" s="409" t="s">
        <v>5433</v>
      </c>
      <c r="J91" s="409" t="s">
        <v>5433</v>
      </c>
      <c r="K91" s="409" t="s">
        <v>5433</v>
      </c>
      <c r="L91" s="409" t="s">
        <v>5433</v>
      </c>
      <c r="M91" s="409" t="s">
        <v>5433</v>
      </c>
    </row>
    <row r="92" spans="1:13" x14ac:dyDescent="0.25">
      <c r="A92" s="407" t="s">
        <v>4390</v>
      </c>
      <c r="G92" s="414" t="s">
        <v>5434</v>
      </c>
      <c r="H92" s="409" t="s">
        <v>5434</v>
      </c>
      <c r="I92" s="409" t="s">
        <v>5434</v>
      </c>
      <c r="J92" s="409" t="s">
        <v>5434</v>
      </c>
      <c r="K92" s="409" t="s">
        <v>5434</v>
      </c>
      <c r="L92" s="409" t="s">
        <v>5434</v>
      </c>
      <c r="M92" s="409" t="s">
        <v>5434</v>
      </c>
    </row>
    <row r="93" spans="1:13" x14ac:dyDescent="0.25">
      <c r="A93" s="407" t="s">
        <v>4391</v>
      </c>
      <c r="H93" s="415" t="s">
        <v>5435</v>
      </c>
      <c r="I93" s="409" t="s">
        <v>5435</v>
      </c>
      <c r="J93" s="409" t="s">
        <v>5435</v>
      </c>
      <c r="K93" s="409" t="s">
        <v>5435</v>
      </c>
      <c r="L93" s="409" t="s">
        <v>5435</v>
      </c>
      <c r="M93" s="409" t="s">
        <v>5435</v>
      </c>
    </row>
    <row r="94" spans="1:13" x14ac:dyDescent="0.25">
      <c r="A94" s="407" t="s">
        <v>4392</v>
      </c>
      <c r="I94" s="413" t="s">
        <v>5436</v>
      </c>
      <c r="J94" s="409" t="s">
        <v>5436</v>
      </c>
      <c r="K94" s="409" t="s">
        <v>5436</v>
      </c>
      <c r="L94" s="409" t="s">
        <v>5436</v>
      </c>
      <c r="M94" s="409" t="s">
        <v>5436</v>
      </c>
    </row>
    <row r="95" spans="1:13" x14ac:dyDescent="0.25">
      <c r="A95" s="407" t="s">
        <v>4393</v>
      </c>
      <c r="I95" s="413" t="s">
        <v>5437</v>
      </c>
      <c r="J95" s="409" t="s">
        <v>5437</v>
      </c>
      <c r="K95" s="409" t="s">
        <v>5437</v>
      </c>
      <c r="L95" s="409" t="s">
        <v>5437</v>
      </c>
      <c r="M95" s="409" t="s">
        <v>5437</v>
      </c>
    </row>
    <row r="96" spans="1:13" x14ac:dyDescent="0.25">
      <c r="A96" s="407" t="s">
        <v>4394</v>
      </c>
      <c r="I96" s="413" t="s">
        <v>5438</v>
      </c>
      <c r="J96" s="409" t="s">
        <v>5438</v>
      </c>
      <c r="K96" s="409" t="s">
        <v>5438</v>
      </c>
      <c r="L96" s="409" t="s">
        <v>5438</v>
      </c>
      <c r="M96" s="409" t="s">
        <v>5438</v>
      </c>
    </row>
    <row r="97" spans="1:13" x14ac:dyDescent="0.25">
      <c r="A97" s="407" t="s">
        <v>4395</v>
      </c>
      <c r="I97" s="413" t="s">
        <v>5439</v>
      </c>
      <c r="J97" s="409" t="s">
        <v>5439</v>
      </c>
      <c r="K97" s="409" t="s">
        <v>5439</v>
      </c>
      <c r="L97" s="409" t="s">
        <v>5439</v>
      </c>
      <c r="M97" s="409" t="s">
        <v>5439</v>
      </c>
    </row>
    <row r="98" spans="1:13" x14ac:dyDescent="0.25">
      <c r="A98" s="407" t="s">
        <v>4396</v>
      </c>
      <c r="J98" s="416" t="s">
        <v>5440</v>
      </c>
      <c r="K98" s="409" t="s">
        <v>5440</v>
      </c>
      <c r="L98" s="409" t="s">
        <v>5440</v>
      </c>
      <c r="M98" s="409" t="s">
        <v>5440</v>
      </c>
    </row>
    <row r="99" spans="1:13" x14ac:dyDescent="0.25">
      <c r="A99" s="407" t="s">
        <v>4397</v>
      </c>
      <c r="K99" s="417" t="s">
        <v>472</v>
      </c>
      <c r="L99" s="409" t="s">
        <v>472</v>
      </c>
      <c r="M99" s="409" t="s">
        <v>472</v>
      </c>
    </row>
    <row r="100" spans="1:13" x14ac:dyDescent="0.25">
      <c r="A100" s="407" t="s">
        <v>4398</v>
      </c>
      <c r="K100" s="417" t="s">
        <v>5441</v>
      </c>
      <c r="L100" s="409" t="s">
        <v>5441</v>
      </c>
      <c r="M100" s="409" t="s">
        <v>5441</v>
      </c>
    </row>
    <row r="101" spans="1:13" x14ac:dyDescent="0.25">
      <c r="A101" s="407" t="s">
        <v>4399</v>
      </c>
      <c r="K101" s="417" t="s">
        <v>5442</v>
      </c>
      <c r="L101" s="409" t="s">
        <v>5442</v>
      </c>
      <c r="M101" s="409" t="s">
        <v>5442</v>
      </c>
    </row>
    <row r="102" spans="1:13" x14ac:dyDescent="0.25">
      <c r="A102" s="407" t="s">
        <v>4400</v>
      </c>
      <c r="K102" s="417" t="s">
        <v>5443</v>
      </c>
      <c r="L102" s="409" t="s">
        <v>5443</v>
      </c>
      <c r="M102" s="409" t="s">
        <v>5443</v>
      </c>
    </row>
    <row r="103" spans="1:13" x14ac:dyDescent="0.25">
      <c r="A103" s="407" t="s">
        <v>4401</v>
      </c>
      <c r="K103" s="417" t="s">
        <v>5444</v>
      </c>
      <c r="L103" s="409" t="s">
        <v>5444</v>
      </c>
      <c r="M103" s="409" t="s">
        <v>5444</v>
      </c>
    </row>
    <row r="104" spans="1:13" x14ac:dyDescent="0.25">
      <c r="A104" s="407" t="s">
        <v>4402</v>
      </c>
      <c r="L104" s="418" t="s">
        <v>5445</v>
      </c>
      <c r="M104" s="409" t="s">
        <v>5445</v>
      </c>
    </row>
    <row r="105" spans="1:13" x14ac:dyDescent="0.25">
      <c r="A105" s="407" t="s">
        <v>4403</v>
      </c>
      <c r="L105" s="418" t="s">
        <v>5446</v>
      </c>
      <c r="M105" s="409" t="s">
        <v>5446</v>
      </c>
    </row>
    <row r="106" spans="1:13" x14ac:dyDescent="0.25">
      <c r="A106" s="407" t="s">
        <v>4404</v>
      </c>
      <c r="L106" s="418" t="s">
        <v>5447</v>
      </c>
      <c r="M106" s="409" t="s">
        <v>5447</v>
      </c>
    </row>
    <row r="107" spans="1:13" x14ac:dyDescent="0.25">
      <c r="A107" s="407" t="s">
        <v>4405</v>
      </c>
      <c r="L107" s="418" t="s">
        <v>5448</v>
      </c>
      <c r="M107" s="409" t="s">
        <v>5448</v>
      </c>
    </row>
    <row r="108" spans="1:13" x14ac:dyDescent="0.25">
      <c r="A108" s="407" t="s">
        <v>4406</v>
      </c>
      <c r="L108" s="418" t="s">
        <v>5449</v>
      </c>
      <c r="M108" s="409" t="s">
        <v>5449</v>
      </c>
    </row>
    <row r="109" spans="1:13" x14ac:dyDescent="0.25">
      <c r="A109" s="407" t="s">
        <v>4407</v>
      </c>
      <c r="L109" s="418" t="s">
        <v>5450</v>
      </c>
      <c r="M109" s="409" t="s">
        <v>5450</v>
      </c>
    </row>
    <row r="110" spans="1:13" x14ac:dyDescent="0.25">
      <c r="A110" s="407" t="s">
        <v>4408</v>
      </c>
      <c r="L110" s="418" t="s">
        <v>5451</v>
      </c>
      <c r="M110" s="409" t="s">
        <v>5451</v>
      </c>
    </row>
    <row r="111" spans="1:13" x14ac:dyDescent="0.25">
      <c r="A111" s="407" t="s">
        <v>4409</v>
      </c>
      <c r="L111" s="418" t="s">
        <v>5452</v>
      </c>
      <c r="M111" s="409" t="s">
        <v>5452</v>
      </c>
    </row>
    <row r="112" spans="1:13" x14ac:dyDescent="0.25">
      <c r="A112" s="407" t="s">
        <v>4410</v>
      </c>
      <c r="L112" s="418" t="s">
        <v>5453</v>
      </c>
      <c r="M112" s="409" t="s">
        <v>5453</v>
      </c>
    </row>
    <row r="113" spans="1:13" x14ac:dyDescent="0.25">
      <c r="A113" s="407" t="s">
        <v>4411</v>
      </c>
      <c r="M113" s="414" t="s">
        <v>5454</v>
      </c>
    </row>
    <row r="114" spans="1:13" x14ac:dyDescent="0.25">
      <c r="A114" s="407" t="s">
        <v>5455</v>
      </c>
      <c r="M114" s="414" t="s">
        <v>5456</v>
      </c>
    </row>
    <row r="115" spans="1:13" x14ac:dyDescent="0.25">
      <c r="A115" s="407" t="s">
        <v>5457</v>
      </c>
      <c r="M115" s="414" t="s">
        <v>5458</v>
      </c>
    </row>
    <row r="116" spans="1:13" x14ac:dyDescent="0.25">
      <c r="A116" s="407" t="s">
        <v>5459</v>
      </c>
      <c r="M116" s="414" t="s">
        <v>5460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dimension ref="A1:AB620"/>
  <sheetViews>
    <sheetView topLeftCell="A106" zoomScale="70" zoomScaleNormal="70" workbookViewId="0">
      <selection activeCell="T118" sqref="T118"/>
    </sheetView>
  </sheetViews>
  <sheetFormatPr defaultRowHeight="15" x14ac:dyDescent="0.25"/>
  <cols>
    <col min="1" max="1" width="9.140625" style="10"/>
    <col min="2" max="2" width="12.7109375" style="10" customWidth="1"/>
    <col min="3" max="3" width="11.7109375" style="10" customWidth="1"/>
    <col min="4" max="4" width="12.28515625" style="10" customWidth="1"/>
    <col min="5" max="5" width="12.85546875" style="10" customWidth="1"/>
    <col min="6" max="6" width="10.42578125" style="10" customWidth="1"/>
    <col min="7" max="7" width="12.42578125" style="10" customWidth="1"/>
    <col min="8" max="8" width="9.140625" style="10"/>
    <col min="9" max="9" width="11.140625" style="10" customWidth="1"/>
    <col min="10" max="10" width="10.28515625" style="10" customWidth="1"/>
    <col min="11" max="11" width="9.140625" style="10"/>
    <col min="12" max="12" width="12.5703125" style="10" customWidth="1"/>
    <col min="13" max="13" width="10.85546875" style="10" customWidth="1"/>
    <col min="14" max="14" width="11.7109375" style="10" customWidth="1"/>
    <col min="15" max="15" width="12.42578125" style="10" customWidth="1"/>
    <col min="16" max="22" width="9.140625" style="10"/>
    <col min="23" max="23" width="17.140625" style="10" customWidth="1"/>
    <col min="24" max="16384" width="9.140625" style="10"/>
  </cols>
  <sheetData>
    <row r="1" spans="1:9" x14ac:dyDescent="0.25">
      <c r="A1" s="10" t="s">
        <v>348</v>
      </c>
    </row>
    <row r="3" spans="1:9" x14ac:dyDescent="0.25">
      <c r="B3" s="125" t="s">
        <v>349</v>
      </c>
      <c r="C3" s="126" t="s">
        <v>350</v>
      </c>
      <c r="D3" s="127" t="s">
        <v>351</v>
      </c>
      <c r="E3" s="127" t="s">
        <v>351</v>
      </c>
      <c r="F3" s="127" t="s">
        <v>351</v>
      </c>
      <c r="G3" s="127" t="s">
        <v>352</v>
      </c>
      <c r="I3" s="10" t="s">
        <v>353</v>
      </c>
    </row>
    <row r="5" spans="1:9" x14ac:dyDescent="0.25">
      <c r="C5" s="13" t="s">
        <v>636</v>
      </c>
      <c r="D5" s="13" t="s">
        <v>350</v>
      </c>
      <c r="E5" s="95" t="s">
        <v>345</v>
      </c>
      <c r="F5" s="95"/>
      <c r="G5" s="95"/>
      <c r="H5" s="95"/>
    </row>
    <row r="6" spans="1:9" x14ac:dyDescent="0.25">
      <c r="C6" s="13" t="s">
        <v>636</v>
      </c>
      <c r="D6" s="13" t="s">
        <v>350</v>
      </c>
      <c r="E6" s="95" t="s">
        <v>346</v>
      </c>
      <c r="F6" s="95"/>
      <c r="G6" s="95"/>
      <c r="H6" s="95"/>
    </row>
    <row r="7" spans="1:9" x14ac:dyDescent="0.25">
      <c r="C7" s="13" t="s">
        <v>636</v>
      </c>
      <c r="D7" s="13" t="s">
        <v>350</v>
      </c>
      <c r="E7" s="95" t="s">
        <v>371</v>
      </c>
      <c r="F7" s="88"/>
      <c r="G7" s="95"/>
      <c r="H7" s="95"/>
    </row>
    <row r="8" spans="1:9" x14ac:dyDescent="0.25">
      <c r="C8" s="13" t="s">
        <v>636</v>
      </c>
      <c r="D8" s="13" t="s">
        <v>350</v>
      </c>
      <c r="E8" s="95" t="s">
        <v>347</v>
      </c>
      <c r="F8" s="95"/>
      <c r="G8" s="95"/>
      <c r="H8" s="95"/>
    </row>
    <row r="11" spans="1:9" x14ac:dyDescent="0.25">
      <c r="A11" s="10" t="s">
        <v>354</v>
      </c>
    </row>
    <row r="14" spans="1:9" x14ac:dyDescent="0.25">
      <c r="B14" s="128" t="s">
        <v>378</v>
      </c>
    </row>
    <row r="16" spans="1:9" x14ac:dyDescent="0.25">
      <c r="B16" s="10" t="s">
        <v>379</v>
      </c>
    </row>
    <row r="17" spans="2:17" x14ac:dyDescent="0.25">
      <c r="B17" s="10" t="s">
        <v>355</v>
      </c>
    </row>
    <row r="19" spans="2:17" x14ac:dyDescent="0.25">
      <c r="B19" s="10" t="s">
        <v>689</v>
      </c>
    </row>
    <row r="22" spans="2:17" x14ac:dyDescent="0.25">
      <c r="C22" s="128" t="s">
        <v>375</v>
      </c>
      <c r="D22" s="112" t="s">
        <v>374</v>
      </c>
      <c r="E22" s="129" t="s">
        <v>237</v>
      </c>
      <c r="G22" s="128" t="s">
        <v>376</v>
      </c>
      <c r="H22" s="112" t="s">
        <v>377</v>
      </c>
      <c r="I22" s="13">
        <v>59</v>
      </c>
      <c r="K22" s="128" t="s">
        <v>380</v>
      </c>
      <c r="L22" s="13" t="s">
        <v>381</v>
      </c>
      <c r="M22" s="128" t="s">
        <v>264</v>
      </c>
      <c r="O22" s="128" t="s">
        <v>382</v>
      </c>
      <c r="P22" s="13" t="s">
        <v>374</v>
      </c>
      <c r="Q22" s="13">
        <v>11</v>
      </c>
    </row>
    <row r="23" spans="2:17" x14ac:dyDescent="0.25">
      <c r="G23" s="10" t="s">
        <v>356</v>
      </c>
      <c r="K23" s="10" t="s">
        <v>369</v>
      </c>
      <c r="O23" s="128" t="s">
        <v>384</v>
      </c>
      <c r="P23" s="13" t="s">
        <v>383</v>
      </c>
      <c r="Q23" s="13">
        <v>31</v>
      </c>
    </row>
    <row r="24" spans="2:17" x14ac:dyDescent="0.25">
      <c r="G24" s="10" t="s">
        <v>357</v>
      </c>
      <c r="K24" s="10" t="s">
        <v>357</v>
      </c>
      <c r="O24" s="128" t="s">
        <v>385</v>
      </c>
      <c r="P24" s="13" t="s">
        <v>374</v>
      </c>
      <c r="Q24" s="13">
        <v>32</v>
      </c>
    </row>
    <row r="25" spans="2:17" x14ac:dyDescent="0.25">
      <c r="G25" s="10" t="s">
        <v>358</v>
      </c>
      <c r="K25" s="10" t="s">
        <v>358</v>
      </c>
      <c r="O25" s="10" t="s">
        <v>386</v>
      </c>
      <c r="P25" s="13" t="s">
        <v>383</v>
      </c>
      <c r="Q25" s="13">
        <v>21</v>
      </c>
    </row>
    <row r="26" spans="2:17" x14ac:dyDescent="0.25">
      <c r="G26" s="10" t="s">
        <v>359</v>
      </c>
      <c r="K26" s="10" t="s">
        <v>359</v>
      </c>
      <c r="O26" s="128" t="s">
        <v>387</v>
      </c>
      <c r="P26" s="13" t="s">
        <v>374</v>
      </c>
      <c r="Q26" s="13">
        <v>89</v>
      </c>
    </row>
    <row r="27" spans="2:17" x14ac:dyDescent="0.25">
      <c r="O27" s="128" t="s">
        <v>388</v>
      </c>
      <c r="P27" s="13" t="s">
        <v>383</v>
      </c>
      <c r="Q27" s="13">
        <v>41</v>
      </c>
    </row>
    <row r="28" spans="2:17" x14ac:dyDescent="0.25">
      <c r="G28" s="13" t="s">
        <v>360</v>
      </c>
      <c r="H28" s="13" t="s">
        <v>350</v>
      </c>
      <c r="I28" s="13" t="s">
        <v>370</v>
      </c>
      <c r="J28" s="13"/>
      <c r="K28" s="13" t="s">
        <v>360</v>
      </c>
      <c r="L28" s="13" t="s">
        <v>350</v>
      </c>
      <c r="M28" s="10" t="s">
        <v>389</v>
      </c>
    </row>
    <row r="29" spans="2:17" x14ac:dyDescent="0.25">
      <c r="G29" s="13" t="s">
        <v>361</v>
      </c>
      <c r="H29" s="13" t="s">
        <v>350</v>
      </c>
      <c r="I29" s="13" t="s">
        <v>371</v>
      </c>
      <c r="J29" s="13"/>
      <c r="K29" s="13" t="s">
        <v>361</v>
      </c>
      <c r="L29" s="13" t="s">
        <v>350</v>
      </c>
      <c r="M29" s="13" t="s">
        <v>371</v>
      </c>
    </row>
    <row r="30" spans="2:17" x14ac:dyDescent="0.25">
      <c r="G30" s="13" t="s">
        <v>362</v>
      </c>
      <c r="H30" s="13" t="s">
        <v>350</v>
      </c>
      <c r="I30" s="13" t="s">
        <v>371</v>
      </c>
      <c r="J30" s="13"/>
      <c r="K30" s="13" t="s">
        <v>362</v>
      </c>
      <c r="L30" s="13" t="s">
        <v>350</v>
      </c>
      <c r="M30" s="13" t="s">
        <v>371</v>
      </c>
    </row>
    <row r="31" spans="2:17" x14ac:dyDescent="0.25">
      <c r="G31" s="13" t="s">
        <v>363</v>
      </c>
      <c r="H31" s="13" t="s">
        <v>350</v>
      </c>
      <c r="I31" s="13" t="s">
        <v>372</v>
      </c>
      <c r="J31" s="13"/>
      <c r="K31" s="13" t="s">
        <v>363</v>
      </c>
      <c r="L31" s="13" t="s">
        <v>350</v>
      </c>
      <c r="M31" s="10" t="s">
        <v>390</v>
      </c>
    </row>
    <row r="32" spans="2:17" x14ac:dyDescent="0.25">
      <c r="G32" s="13" t="s">
        <v>364</v>
      </c>
      <c r="H32" s="13" t="s">
        <v>350</v>
      </c>
      <c r="I32" s="13" t="s">
        <v>373</v>
      </c>
      <c r="J32" s="13"/>
      <c r="K32" s="13" t="s">
        <v>364</v>
      </c>
      <c r="L32" s="13" t="s">
        <v>350</v>
      </c>
      <c r="M32" s="10" t="s">
        <v>392</v>
      </c>
    </row>
    <row r="33" spans="1:16" x14ac:dyDescent="0.25">
      <c r="G33" s="13" t="s">
        <v>366</v>
      </c>
      <c r="H33" s="13" t="s">
        <v>350</v>
      </c>
      <c r="I33" s="13">
        <f xml:space="preserve"> 0</f>
        <v>0</v>
      </c>
      <c r="J33" s="13"/>
      <c r="K33" s="13" t="s">
        <v>366</v>
      </c>
      <c r="L33" s="13" t="s">
        <v>350</v>
      </c>
      <c r="M33" s="13" t="s">
        <v>371</v>
      </c>
    </row>
    <row r="34" spans="1:16" x14ac:dyDescent="0.25">
      <c r="G34" s="13" t="s">
        <v>367</v>
      </c>
      <c r="H34" s="13" t="s">
        <v>350</v>
      </c>
      <c r="I34" s="13">
        <f xml:space="preserve"> 0</f>
        <v>0</v>
      </c>
      <c r="J34" s="13"/>
      <c r="K34" s="13" t="s">
        <v>367</v>
      </c>
      <c r="L34" s="13" t="s">
        <v>350</v>
      </c>
      <c r="M34" s="13" t="s">
        <v>371</v>
      </c>
    </row>
    <row r="35" spans="1:16" x14ac:dyDescent="0.25">
      <c r="G35" s="13" t="s">
        <v>368</v>
      </c>
      <c r="H35" s="13" t="s">
        <v>350</v>
      </c>
      <c r="I35" s="13">
        <f xml:space="preserve"> 1</f>
        <v>1</v>
      </c>
      <c r="J35" s="13"/>
      <c r="K35" s="13" t="s">
        <v>368</v>
      </c>
      <c r="L35" s="13" t="s">
        <v>350</v>
      </c>
      <c r="M35" s="10" t="s">
        <v>391</v>
      </c>
    </row>
    <row r="36" spans="1:16" x14ac:dyDescent="0.25">
      <c r="G36" s="13"/>
      <c r="H36" s="13"/>
      <c r="I36" s="13"/>
      <c r="J36" s="13"/>
      <c r="K36" s="13"/>
      <c r="L36" s="13"/>
    </row>
    <row r="38" spans="1:16" x14ac:dyDescent="0.25">
      <c r="A38" s="10" t="s">
        <v>393</v>
      </c>
    </row>
    <row r="39" spans="1:16" x14ac:dyDescent="0.25">
      <c r="G39" s="84"/>
      <c r="H39" s="84"/>
      <c r="K39" s="85"/>
      <c r="L39" s="85"/>
      <c r="M39" s="85"/>
    </row>
    <row r="40" spans="1:16" x14ac:dyDescent="0.25">
      <c r="F40" s="10" t="s">
        <v>365</v>
      </c>
      <c r="G40" s="84"/>
      <c r="H40" s="84"/>
    </row>
    <row r="41" spans="1:16" x14ac:dyDescent="0.25">
      <c r="P41" s="10" t="s">
        <v>395</v>
      </c>
    </row>
    <row r="42" spans="1:16" x14ac:dyDescent="0.25">
      <c r="B42" s="10" t="s">
        <v>394</v>
      </c>
      <c r="P42" s="10" t="s">
        <v>397</v>
      </c>
    </row>
    <row r="43" spans="1:16" x14ac:dyDescent="0.25">
      <c r="P43" s="10" t="s">
        <v>396</v>
      </c>
    </row>
    <row r="45" spans="1:16" x14ac:dyDescent="0.25">
      <c r="B45" s="10" t="s">
        <v>690</v>
      </c>
      <c r="D45" s="13" t="s">
        <v>350</v>
      </c>
      <c r="E45" s="10" t="s">
        <v>692</v>
      </c>
    </row>
    <row r="46" spans="1:16" x14ac:dyDescent="0.25">
      <c r="B46" s="128" t="s">
        <v>691</v>
      </c>
      <c r="D46" s="13" t="s">
        <v>350</v>
      </c>
      <c r="E46" s="10" t="s">
        <v>693</v>
      </c>
      <c r="I46" s="112" t="s">
        <v>782</v>
      </c>
      <c r="J46" s="10" t="s">
        <v>781</v>
      </c>
    </row>
    <row r="51" spans="1:10" x14ac:dyDescent="0.25">
      <c r="A51" s="10" t="s">
        <v>398</v>
      </c>
      <c r="E51" s="10" t="s">
        <v>1036</v>
      </c>
    </row>
    <row r="53" spans="1:10" x14ac:dyDescent="0.25">
      <c r="A53" s="130" t="s">
        <v>399</v>
      </c>
      <c r="B53" s="112" t="s">
        <v>350</v>
      </c>
      <c r="C53" s="112">
        <v>120</v>
      </c>
      <c r="D53" s="112" t="s">
        <v>371</v>
      </c>
      <c r="E53" s="112">
        <v>3</v>
      </c>
    </row>
    <row r="54" spans="1:10" x14ac:dyDescent="0.25">
      <c r="B54" s="112" t="s">
        <v>350</v>
      </c>
      <c r="C54" s="112">
        <v>40</v>
      </c>
    </row>
    <row r="56" spans="1:10" x14ac:dyDescent="0.25">
      <c r="C56" s="10" t="s">
        <v>400</v>
      </c>
    </row>
    <row r="57" spans="1:10" x14ac:dyDescent="0.25">
      <c r="C57" s="10" t="s">
        <v>401</v>
      </c>
    </row>
    <row r="59" spans="1:10" ht="17.25" x14ac:dyDescent="0.25">
      <c r="C59" s="128" t="s">
        <v>351</v>
      </c>
      <c r="D59" s="10">
        <v>11111111</v>
      </c>
      <c r="E59" s="10">
        <v>11111111</v>
      </c>
      <c r="G59" s="10" t="s">
        <v>998</v>
      </c>
      <c r="J59" s="10" t="s">
        <v>411</v>
      </c>
    </row>
    <row r="60" spans="1:10" x14ac:dyDescent="0.25">
      <c r="C60" s="128" t="s">
        <v>351</v>
      </c>
      <c r="D60" s="10">
        <v>11111111</v>
      </c>
      <c r="E60" s="10">
        <v>11111111</v>
      </c>
    </row>
    <row r="61" spans="1:10" x14ac:dyDescent="0.25">
      <c r="C61" s="128" t="s">
        <v>351</v>
      </c>
      <c r="D61" s="10">
        <v>11111111</v>
      </c>
      <c r="E61" s="10">
        <v>11111111</v>
      </c>
    </row>
    <row r="62" spans="1:10" x14ac:dyDescent="0.25">
      <c r="C62" s="128" t="s">
        <v>351</v>
      </c>
      <c r="D62" s="10">
        <v>11111111</v>
      </c>
      <c r="E62" s="10">
        <v>11111111</v>
      </c>
    </row>
    <row r="63" spans="1:10" x14ac:dyDescent="0.25">
      <c r="C63" s="128" t="s">
        <v>351</v>
      </c>
      <c r="D63" s="10">
        <v>11111111</v>
      </c>
      <c r="E63" s="10">
        <v>11111111</v>
      </c>
    </row>
    <row r="64" spans="1:10" x14ac:dyDescent="0.25">
      <c r="C64" s="128" t="s">
        <v>351</v>
      </c>
      <c r="D64" s="10">
        <v>11111111</v>
      </c>
      <c r="E64" s="10">
        <v>11111111</v>
      </c>
    </row>
    <row r="65" spans="3:5" x14ac:dyDescent="0.25">
      <c r="C65" s="128" t="s">
        <v>351</v>
      </c>
      <c r="D65" s="10">
        <v>11111111</v>
      </c>
      <c r="E65" s="10">
        <v>11111111</v>
      </c>
    </row>
    <row r="66" spans="3:5" x14ac:dyDescent="0.25">
      <c r="C66" s="128" t="s">
        <v>351</v>
      </c>
      <c r="D66" s="10">
        <v>11111111</v>
      </c>
      <c r="E66" s="10">
        <v>11111111</v>
      </c>
    </row>
    <row r="67" spans="3:5" x14ac:dyDescent="0.25">
      <c r="C67" s="128" t="s">
        <v>351</v>
      </c>
      <c r="D67" s="10">
        <v>11111111</v>
      </c>
      <c r="E67" s="10">
        <v>11111111</v>
      </c>
    </row>
    <row r="68" spans="3:5" x14ac:dyDescent="0.25">
      <c r="C68" s="128" t="s">
        <v>351</v>
      </c>
      <c r="D68" s="10">
        <v>11111111</v>
      </c>
      <c r="E68" s="10">
        <v>11111111</v>
      </c>
    </row>
    <row r="69" spans="3:5" x14ac:dyDescent="0.25">
      <c r="C69" s="128" t="s">
        <v>351</v>
      </c>
      <c r="D69" s="10">
        <v>11111111</v>
      </c>
      <c r="E69" s="10">
        <v>11111111</v>
      </c>
    </row>
    <row r="70" spans="3:5" x14ac:dyDescent="0.25">
      <c r="C70" s="128" t="s">
        <v>351</v>
      </c>
      <c r="D70" s="10">
        <v>11111111</v>
      </c>
      <c r="E70" s="10">
        <v>11111111</v>
      </c>
    </row>
    <row r="71" spans="3:5" x14ac:dyDescent="0.25">
      <c r="C71" s="128" t="s">
        <v>351</v>
      </c>
      <c r="D71" s="10">
        <v>11111111</v>
      </c>
      <c r="E71" s="10">
        <v>11111111</v>
      </c>
    </row>
    <row r="72" spans="3:5" x14ac:dyDescent="0.25">
      <c r="C72" s="128" t="s">
        <v>351</v>
      </c>
      <c r="D72" s="10">
        <v>11111111</v>
      </c>
      <c r="E72" s="10">
        <v>11111111</v>
      </c>
    </row>
    <row r="73" spans="3:5" x14ac:dyDescent="0.25">
      <c r="C73" s="128" t="s">
        <v>351</v>
      </c>
      <c r="D73" s="10">
        <v>11111111</v>
      </c>
      <c r="E73" s="10">
        <v>11111111</v>
      </c>
    </row>
    <row r="74" spans="3:5" x14ac:dyDescent="0.25">
      <c r="C74" s="128" t="s">
        <v>351</v>
      </c>
      <c r="D74" s="10">
        <v>11111111</v>
      </c>
      <c r="E74" s="10">
        <v>11111111</v>
      </c>
    </row>
    <row r="75" spans="3:5" x14ac:dyDescent="0.25">
      <c r="C75" s="128" t="s">
        <v>351</v>
      </c>
      <c r="D75" s="10">
        <v>11111111</v>
      </c>
      <c r="E75" s="10">
        <v>11111111</v>
      </c>
    </row>
    <row r="76" spans="3:5" x14ac:dyDescent="0.25">
      <c r="C76" s="128" t="s">
        <v>351</v>
      </c>
      <c r="D76" s="10">
        <v>11111111</v>
      </c>
      <c r="E76" s="10">
        <v>11111111</v>
      </c>
    </row>
    <row r="77" spans="3:5" x14ac:dyDescent="0.25">
      <c r="C77" s="128" t="s">
        <v>351</v>
      </c>
      <c r="D77" s="10">
        <v>11111111</v>
      </c>
      <c r="E77" s="10">
        <v>11111111</v>
      </c>
    </row>
    <row r="78" spans="3:5" x14ac:dyDescent="0.25">
      <c r="C78" s="128" t="s">
        <v>351</v>
      </c>
      <c r="D78" s="10">
        <v>11111111</v>
      </c>
      <c r="E78" s="10">
        <v>11111111</v>
      </c>
    </row>
    <row r="79" spans="3:5" x14ac:dyDescent="0.25">
      <c r="C79" s="128" t="s">
        <v>351</v>
      </c>
      <c r="D79" s="10">
        <v>11111111</v>
      </c>
      <c r="E79" s="10">
        <v>11111111</v>
      </c>
    </row>
    <row r="80" spans="3:5" x14ac:dyDescent="0.25">
      <c r="C80" s="128" t="s">
        <v>351</v>
      </c>
      <c r="D80" s="10">
        <v>11111111</v>
      </c>
      <c r="E80" s="10">
        <v>11111111</v>
      </c>
    </row>
    <row r="81" spans="1:7" ht="17.25" x14ac:dyDescent="0.25">
      <c r="C81" s="128" t="s">
        <v>351</v>
      </c>
      <c r="D81" s="10">
        <v>11111111</v>
      </c>
      <c r="E81" s="10">
        <v>11111111</v>
      </c>
      <c r="G81" s="10" t="s">
        <v>999</v>
      </c>
    </row>
    <row r="82" spans="1:7" ht="17.25" x14ac:dyDescent="0.25">
      <c r="C82" s="128" t="s">
        <v>351</v>
      </c>
      <c r="D82" s="10">
        <v>11111111</v>
      </c>
      <c r="E82" s="10">
        <v>11111111</v>
      </c>
      <c r="G82" s="10" t="s">
        <v>1000</v>
      </c>
    </row>
    <row r="83" spans="1:7" x14ac:dyDescent="0.25">
      <c r="C83" s="128" t="s">
        <v>351</v>
      </c>
      <c r="D83" s="10">
        <v>11111111</v>
      </c>
      <c r="E83" s="10">
        <v>11111111</v>
      </c>
    </row>
    <row r="84" spans="1:7" x14ac:dyDescent="0.25">
      <c r="C84" s="128" t="s">
        <v>351</v>
      </c>
      <c r="D84" s="10">
        <v>11111111</v>
      </c>
      <c r="E84" s="10">
        <v>11111111</v>
      </c>
    </row>
    <row r="85" spans="1:7" x14ac:dyDescent="0.25">
      <c r="C85" s="128" t="s">
        <v>351</v>
      </c>
      <c r="D85" s="10">
        <v>11111111</v>
      </c>
      <c r="E85" s="10">
        <v>11111111</v>
      </c>
    </row>
    <row r="86" spans="1:7" x14ac:dyDescent="0.25">
      <c r="A86" s="10" t="s">
        <v>365</v>
      </c>
      <c r="C86" s="128" t="s">
        <v>351</v>
      </c>
      <c r="D86" s="10">
        <v>11111111</v>
      </c>
      <c r="E86" s="10">
        <v>11111111</v>
      </c>
    </row>
    <row r="87" spans="1:7" x14ac:dyDescent="0.25">
      <c r="C87" s="128" t="s">
        <v>351</v>
      </c>
      <c r="D87" s="10">
        <v>11111111</v>
      </c>
      <c r="E87" s="10">
        <v>11111111</v>
      </c>
    </row>
    <row r="88" spans="1:7" x14ac:dyDescent="0.25">
      <c r="C88" s="128" t="s">
        <v>351</v>
      </c>
      <c r="D88" s="10">
        <v>11111111</v>
      </c>
      <c r="E88" s="10">
        <v>11111111</v>
      </c>
    </row>
    <row r="89" spans="1:7" x14ac:dyDescent="0.25">
      <c r="C89" s="128" t="s">
        <v>351</v>
      </c>
      <c r="D89" s="10">
        <v>11111111</v>
      </c>
      <c r="E89" s="10">
        <v>11111111</v>
      </c>
    </row>
    <row r="90" spans="1:7" x14ac:dyDescent="0.25">
      <c r="C90" s="128" t="s">
        <v>351</v>
      </c>
      <c r="D90" s="10">
        <v>11111111</v>
      </c>
      <c r="E90" s="10">
        <v>11111111</v>
      </c>
    </row>
    <row r="91" spans="1:7" x14ac:dyDescent="0.25">
      <c r="C91" s="128" t="s">
        <v>351</v>
      </c>
      <c r="D91" s="10">
        <v>11111111</v>
      </c>
      <c r="E91" s="10">
        <v>11111111</v>
      </c>
    </row>
    <row r="92" spans="1:7" x14ac:dyDescent="0.25">
      <c r="C92" s="128" t="s">
        <v>351</v>
      </c>
      <c r="D92" s="10">
        <v>11111111</v>
      </c>
      <c r="E92" s="10">
        <v>11111111</v>
      </c>
    </row>
    <row r="93" spans="1:7" x14ac:dyDescent="0.25">
      <c r="C93" s="128" t="s">
        <v>351</v>
      </c>
      <c r="D93" s="10">
        <v>11111111</v>
      </c>
      <c r="E93" s="10">
        <v>11111111</v>
      </c>
    </row>
    <row r="94" spans="1:7" x14ac:dyDescent="0.25">
      <c r="C94" s="128" t="s">
        <v>351</v>
      </c>
      <c r="D94" s="10">
        <v>11111111</v>
      </c>
      <c r="E94" s="10">
        <v>11111111</v>
      </c>
    </row>
    <row r="95" spans="1:7" x14ac:dyDescent="0.25">
      <c r="C95" s="128" t="s">
        <v>351</v>
      </c>
      <c r="D95" s="10">
        <v>11111111</v>
      </c>
      <c r="E95" s="10">
        <v>11111111</v>
      </c>
    </row>
    <row r="96" spans="1:7" x14ac:dyDescent="0.25">
      <c r="C96" s="128" t="s">
        <v>351</v>
      </c>
      <c r="D96" s="10">
        <v>11111111</v>
      </c>
      <c r="E96" s="10">
        <v>11111111</v>
      </c>
    </row>
    <row r="97" spans="1:8" x14ac:dyDescent="0.25">
      <c r="C97" s="128" t="s">
        <v>351</v>
      </c>
      <c r="D97" s="10">
        <v>11111111</v>
      </c>
      <c r="E97" s="10">
        <v>11111111</v>
      </c>
    </row>
    <row r="98" spans="1:8" ht="17.25" x14ac:dyDescent="0.25">
      <c r="C98" s="128" t="s">
        <v>351</v>
      </c>
      <c r="D98" s="10">
        <v>11111111</v>
      </c>
      <c r="E98" s="10">
        <v>11111111</v>
      </c>
      <c r="G98" s="10" t="s">
        <v>1002</v>
      </c>
    </row>
    <row r="100" spans="1:8" x14ac:dyDescent="0.25">
      <c r="A100" s="10" t="s">
        <v>402</v>
      </c>
    </row>
    <row r="102" spans="1:8" x14ac:dyDescent="0.25">
      <c r="B102" s="10" t="s">
        <v>403</v>
      </c>
      <c r="E102" s="10" t="s">
        <v>1001</v>
      </c>
    </row>
    <row r="107" spans="1:8" x14ac:dyDescent="0.25">
      <c r="A107" s="10" t="s">
        <v>404</v>
      </c>
    </row>
    <row r="110" spans="1:8" x14ac:dyDescent="0.25">
      <c r="B110" s="10" t="s">
        <v>405</v>
      </c>
      <c r="F110" s="10" t="s">
        <v>406</v>
      </c>
      <c r="H110" s="10">
        <v>1</v>
      </c>
    </row>
    <row r="113" spans="1:19" x14ac:dyDescent="0.25">
      <c r="C113" s="10" t="s">
        <v>407</v>
      </c>
    </row>
    <row r="116" spans="1:19" x14ac:dyDescent="0.25">
      <c r="A116" s="10" t="s">
        <v>473</v>
      </c>
    </row>
    <row r="118" spans="1:19" x14ac:dyDescent="0.25">
      <c r="B118" s="10" t="s">
        <v>408</v>
      </c>
    </row>
    <row r="120" spans="1:19" x14ac:dyDescent="0.25">
      <c r="B120" s="13" t="s">
        <v>636</v>
      </c>
      <c r="C120" s="13" t="s">
        <v>350</v>
      </c>
      <c r="D120" s="131">
        <v>1</v>
      </c>
      <c r="E120" s="131">
        <v>1</v>
      </c>
      <c r="F120" s="131">
        <v>1</v>
      </c>
      <c r="G120" s="131">
        <v>1</v>
      </c>
      <c r="H120" s="131">
        <v>1</v>
      </c>
      <c r="I120" s="131">
        <v>1</v>
      </c>
      <c r="J120" s="131">
        <v>1</v>
      </c>
      <c r="K120" s="131">
        <v>1</v>
      </c>
      <c r="P120" s="123" t="s">
        <v>994</v>
      </c>
      <c r="Q120" s="123"/>
      <c r="R120" s="123"/>
      <c r="S120" s="123"/>
    </row>
    <row r="121" spans="1:19" x14ac:dyDescent="0.25">
      <c r="P121" s="123" t="s">
        <v>995</v>
      </c>
      <c r="Q121" s="123"/>
      <c r="R121" s="123"/>
      <c r="S121" s="123"/>
    </row>
    <row r="122" spans="1:19" x14ac:dyDescent="0.25">
      <c r="M122" s="10" t="s">
        <v>646</v>
      </c>
      <c r="P122" s="123" t="s">
        <v>1009</v>
      </c>
      <c r="Q122" s="123"/>
      <c r="R122" s="123"/>
      <c r="S122" s="123"/>
    </row>
    <row r="123" spans="1:19" x14ac:dyDescent="0.25">
      <c r="P123" s="123"/>
      <c r="Q123" s="123"/>
      <c r="R123" s="123"/>
      <c r="S123" s="123"/>
    </row>
    <row r="124" spans="1:19" x14ac:dyDescent="0.25">
      <c r="P124" s="123" t="s">
        <v>687</v>
      </c>
      <c r="Q124" s="123"/>
      <c r="R124" s="123"/>
      <c r="S124" s="123"/>
    </row>
    <row r="125" spans="1:19" x14ac:dyDescent="0.25">
      <c r="M125" s="128" t="s">
        <v>654</v>
      </c>
      <c r="P125" s="123" t="s">
        <v>688</v>
      </c>
      <c r="Q125" s="123"/>
      <c r="R125" s="123"/>
      <c r="S125" s="123"/>
    </row>
    <row r="126" spans="1:19" x14ac:dyDescent="0.25">
      <c r="P126" s="123" t="s">
        <v>1010</v>
      </c>
      <c r="Q126" s="123"/>
      <c r="R126" s="123"/>
      <c r="S126" s="123"/>
    </row>
    <row r="128" spans="1:19" x14ac:dyDescent="0.25">
      <c r="M128" s="10" t="s">
        <v>647</v>
      </c>
    </row>
    <row r="129" spans="2:23" x14ac:dyDescent="0.25">
      <c r="P129" s="13" t="s">
        <v>649</v>
      </c>
      <c r="Q129" s="13" t="s">
        <v>650</v>
      </c>
      <c r="R129" s="13"/>
      <c r="S129" s="13"/>
      <c r="T129" s="13"/>
      <c r="U129" s="13"/>
      <c r="V129" s="13"/>
      <c r="W129" s="13"/>
    </row>
    <row r="130" spans="2:23" x14ac:dyDescent="0.25">
      <c r="P130" s="13">
        <v>1</v>
      </c>
      <c r="Q130" s="13">
        <v>1</v>
      </c>
      <c r="R130" s="132" t="s">
        <v>643</v>
      </c>
      <c r="S130" s="13"/>
      <c r="T130" s="13"/>
      <c r="U130" s="13"/>
      <c r="V130" s="13"/>
      <c r="W130" s="13"/>
    </row>
    <row r="131" spans="2:23" x14ac:dyDescent="0.25">
      <c r="M131" s="10" t="s">
        <v>648</v>
      </c>
      <c r="P131" s="13">
        <v>1</v>
      </c>
      <c r="Q131" s="13">
        <v>0</v>
      </c>
      <c r="R131" s="95" t="s">
        <v>644</v>
      </c>
      <c r="T131" s="13"/>
      <c r="U131" s="13"/>
      <c r="V131" s="13"/>
      <c r="W131" s="13"/>
    </row>
    <row r="132" spans="2:23" x14ac:dyDescent="0.25">
      <c r="P132" s="13">
        <v>0</v>
      </c>
      <c r="Q132" s="13" t="s">
        <v>59</v>
      </c>
      <c r="R132" s="95" t="s">
        <v>645</v>
      </c>
      <c r="T132" s="13"/>
      <c r="U132" s="13"/>
      <c r="V132" s="13"/>
      <c r="W132" s="13"/>
    </row>
    <row r="135" spans="2:23" x14ac:dyDescent="0.25">
      <c r="B135" s="13" t="s">
        <v>637</v>
      </c>
      <c r="C135" s="13" t="s">
        <v>350</v>
      </c>
      <c r="D135" s="131">
        <v>0</v>
      </c>
      <c r="E135" s="131">
        <v>0</v>
      </c>
      <c r="F135" s="131">
        <v>1</v>
      </c>
      <c r="G135" s="131">
        <v>1</v>
      </c>
      <c r="H135" s="131">
        <v>1</v>
      </c>
      <c r="I135" s="131">
        <v>1</v>
      </c>
      <c r="J135" s="131">
        <v>1</v>
      </c>
      <c r="K135" s="131">
        <v>1</v>
      </c>
    </row>
    <row r="137" spans="2:23" x14ac:dyDescent="0.25">
      <c r="M137" s="10" t="s">
        <v>651</v>
      </c>
    </row>
    <row r="140" spans="2:23" x14ac:dyDescent="0.25">
      <c r="M140" s="10" t="s">
        <v>652</v>
      </c>
    </row>
    <row r="143" spans="2:23" x14ac:dyDescent="0.25">
      <c r="M143" s="10" t="s">
        <v>653</v>
      </c>
    </row>
    <row r="146" spans="2:13" x14ac:dyDescent="0.25">
      <c r="M146" s="10" t="s">
        <v>472</v>
      </c>
    </row>
    <row r="149" spans="2:13" ht="17.25" customHeight="1" x14ac:dyDescent="0.25">
      <c r="B149" s="13" t="s">
        <v>636</v>
      </c>
      <c r="C149" s="13" t="s">
        <v>350</v>
      </c>
      <c r="D149" s="131">
        <v>1</v>
      </c>
      <c r="E149" s="131">
        <v>1</v>
      </c>
      <c r="F149" s="131">
        <v>1</v>
      </c>
      <c r="G149" s="131">
        <v>1</v>
      </c>
      <c r="H149" s="131">
        <v>1</v>
      </c>
      <c r="I149" s="131">
        <v>1</v>
      </c>
      <c r="J149" s="131">
        <v>1</v>
      </c>
      <c r="K149" s="131">
        <v>1</v>
      </c>
    </row>
    <row r="150" spans="2:13" ht="12.75" customHeight="1" x14ac:dyDescent="0.25"/>
    <row r="151" spans="2:13" ht="12.75" customHeight="1" x14ac:dyDescent="0.25">
      <c r="M151" s="10" t="s">
        <v>655</v>
      </c>
    </row>
    <row r="154" spans="2:13" x14ac:dyDescent="0.25">
      <c r="M154" s="128" t="s">
        <v>657</v>
      </c>
    </row>
    <row r="157" spans="2:13" x14ac:dyDescent="0.25">
      <c r="M157" s="10" t="s">
        <v>656</v>
      </c>
    </row>
    <row r="160" spans="2:13" x14ac:dyDescent="0.25">
      <c r="M160" s="10" t="s">
        <v>658</v>
      </c>
    </row>
    <row r="162" spans="2:13" x14ac:dyDescent="0.25">
      <c r="B162" s="13" t="s">
        <v>638</v>
      </c>
      <c r="C162" s="13" t="s">
        <v>350</v>
      </c>
      <c r="D162" s="131">
        <v>0</v>
      </c>
      <c r="E162" s="131">
        <v>0</v>
      </c>
      <c r="F162" s="131">
        <v>0</v>
      </c>
      <c r="G162" s="131">
        <v>0</v>
      </c>
      <c r="H162" s="131">
        <v>1</v>
      </c>
      <c r="I162" s="131">
        <v>1</v>
      </c>
      <c r="J162" s="131">
        <v>1</v>
      </c>
      <c r="K162" s="131">
        <v>1</v>
      </c>
    </row>
    <row r="164" spans="2:13" ht="15" customHeight="1" x14ac:dyDescent="0.25">
      <c r="M164" s="10" t="s">
        <v>659</v>
      </c>
    </row>
    <row r="167" spans="2:13" x14ac:dyDescent="0.25">
      <c r="M167" s="128" t="s">
        <v>660</v>
      </c>
    </row>
    <row r="170" spans="2:13" x14ac:dyDescent="0.25">
      <c r="M170" s="10" t="s">
        <v>661</v>
      </c>
    </row>
    <row r="173" spans="2:13" x14ac:dyDescent="0.25">
      <c r="M173" s="10" t="s">
        <v>662</v>
      </c>
    </row>
    <row r="176" spans="2:13" x14ac:dyDescent="0.25">
      <c r="B176" s="129" t="s">
        <v>64</v>
      </c>
      <c r="C176" s="13" t="s">
        <v>350</v>
      </c>
      <c r="D176" s="131">
        <v>0</v>
      </c>
      <c r="E176" s="131">
        <v>0</v>
      </c>
      <c r="F176" s="131">
        <v>0</v>
      </c>
      <c r="G176" s="131">
        <v>0</v>
      </c>
      <c r="H176" s="131">
        <v>0</v>
      </c>
      <c r="I176" s="131">
        <v>0</v>
      </c>
      <c r="J176" s="131">
        <v>1</v>
      </c>
      <c r="K176" s="131">
        <v>1</v>
      </c>
    </row>
    <row r="178" spans="2:13" x14ac:dyDescent="0.25">
      <c r="M178" s="10" t="s">
        <v>663</v>
      </c>
    </row>
    <row r="179" spans="2:13" ht="15.75" customHeight="1" x14ac:dyDescent="0.25"/>
    <row r="180" spans="2:13" ht="18" customHeight="1" x14ac:dyDescent="0.25"/>
    <row r="181" spans="2:13" x14ac:dyDescent="0.25">
      <c r="M181" s="128" t="s">
        <v>664</v>
      </c>
    </row>
    <row r="184" spans="2:13" x14ac:dyDescent="0.25">
      <c r="M184" s="10" t="s">
        <v>665</v>
      </c>
    </row>
    <row r="187" spans="2:13" x14ac:dyDescent="0.25">
      <c r="M187" s="10" t="s">
        <v>472</v>
      </c>
    </row>
    <row r="190" spans="2:13" x14ac:dyDescent="0.25">
      <c r="B190" s="129" t="s">
        <v>639</v>
      </c>
      <c r="C190" s="13" t="s">
        <v>350</v>
      </c>
      <c r="D190" s="131">
        <v>0</v>
      </c>
      <c r="E190" s="131">
        <v>0</v>
      </c>
      <c r="F190" s="131">
        <v>0</v>
      </c>
      <c r="G190" s="131">
        <v>0</v>
      </c>
      <c r="H190" s="131">
        <v>0</v>
      </c>
      <c r="I190" s="131">
        <v>0</v>
      </c>
      <c r="J190" s="131">
        <v>0</v>
      </c>
      <c r="K190" s="131">
        <v>0</v>
      </c>
    </row>
    <row r="192" spans="2:13" x14ac:dyDescent="0.25">
      <c r="M192" s="10" t="s">
        <v>666</v>
      </c>
    </row>
    <row r="195" spans="2:13" x14ac:dyDescent="0.25">
      <c r="M195" s="128" t="s">
        <v>667</v>
      </c>
    </row>
    <row r="198" spans="2:13" x14ac:dyDescent="0.25">
      <c r="M198" s="10" t="s">
        <v>668</v>
      </c>
    </row>
    <row r="201" spans="2:13" x14ac:dyDescent="0.25">
      <c r="M201" s="10" t="s">
        <v>669</v>
      </c>
    </row>
    <row r="203" spans="2:13" x14ac:dyDescent="0.25">
      <c r="B203" s="13" t="s">
        <v>640</v>
      </c>
      <c r="C203" s="13" t="s">
        <v>350</v>
      </c>
      <c r="D203" s="131">
        <v>0</v>
      </c>
      <c r="E203" s="131">
        <v>0</v>
      </c>
      <c r="F203" s="131">
        <v>1</v>
      </c>
      <c r="G203" s="131">
        <v>1</v>
      </c>
      <c r="H203" s="131">
        <v>1</v>
      </c>
      <c r="I203" s="131">
        <v>1</v>
      </c>
      <c r="J203" s="131">
        <v>0</v>
      </c>
      <c r="K203" s="131">
        <v>0</v>
      </c>
    </row>
    <row r="205" spans="2:13" x14ac:dyDescent="0.25">
      <c r="M205" s="10" t="s">
        <v>670</v>
      </c>
    </row>
    <row r="208" spans="2:13" x14ac:dyDescent="0.25">
      <c r="M208" s="128" t="s">
        <v>671</v>
      </c>
    </row>
    <row r="211" spans="2:13" x14ac:dyDescent="0.25">
      <c r="M211" s="10" t="s">
        <v>672</v>
      </c>
    </row>
    <row r="214" spans="2:13" x14ac:dyDescent="0.25">
      <c r="M214" s="10" t="s">
        <v>673</v>
      </c>
    </row>
    <row r="216" spans="2:13" x14ac:dyDescent="0.25">
      <c r="B216" s="129" t="s">
        <v>64</v>
      </c>
      <c r="C216" s="13" t="s">
        <v>350</v>
      </c>
      <c r="D216" s="131">
        <v>0</v>
      </c>
      <c r="E216" s="131">
        <v>0</v>
      </c>
      <c r="F216" s="131">
        <v>0</v>
      </c>
      <c r="G216" s="131">
        <v>0</v>
      </c>
      <c r="H216" s="131">
        <v>0</v>
      </c>
      <c r="I216" s="131">
        <v>0</v>
      </c>
      <c r="J216" s="131">
        <v>1</v>
      </c>
      <c r="K216" s="131">
        <v>1</v>
      </c>
    </row>
    <row r="218" spans="2:13" x14ac:dyDescent="0.25">
      <c r="M218" s="10" t="s">
        <v>674</v>
      </c>
    </row>
    <row r="221" spans="2:13" x14ac:dyDescent="0.25">
      <c r="M221" s="128" t="s">
        <v>675</v>
      </c>
    </row>
    <row r="224" spans="2:13" x14ac:dyDescent="0.25">
      <c r="M224" s="10" t="s">
        <v>676</v>
      </c>
    </row>
    <row r="227" spans="2:13" x14ac:dyDescent="0.25">
      <c r="M227" s="10" t="s">
        <v>677</v>
      </c>
    </row>
    <row r="229" spans="2:13" x14ac:dyDescent="0.25">
      <c r="B229" s="129" t="s">
        <v>639</v>
      </c>
      <c r="C229" s="13" t="s">
        <v>350</v>
      </c>
      <c r="D229" s="131">
        <v>0</v>
      </c>
      <c r="E229" s="131">
        <v>0</v>
      </c>
      <c r="F229" s="131">
        <v>0</v>
      </c>
      <c r="G229" s="131">
        <v>0</v>
      </c>
      <c r="H229" s="131">
        <v>0</v>
      </c>
      <c r="I229" s="131">
        <v>0</v>
      </c>
      <c r="J229" s="131">
        <v>1</v>
      </c>
      <c r="K229" s="131">
        <v>1</v>
      </c>
    </row>
    <row r="231" spans="2:13" x14ac:dyDescent="0.25">
      <c r="M231" s="10" t="s">
        <v>678</v>
      </c>
    </row>
    <row r="234" spans="2:13" x14ac:dyDescent="0.25">
      <c r="M234" s="10" t="s">
        <v>679</v>
      </c>
    </row>
    <row r="237" spans="2:13" x14ac:dyDescent="0.25">
      <c r="M237" s="10" t="s">
        <v>680</v>
      </c>
    </row>
    <row r="240" spans="2:13" x14ac:dyDescent="0.25">
      <c r="M240" s="10" t="s">
        <v>681</v>
      </c>
    </row>
    <row r="242" spans="1:13" x14ac:dyDescent="0.25">
      <c r="B242" s="13" t="s">
        <v>642</v>
      </c>
      <c r="C242" s="13" t="s">
        <v>350</v>
      </c>
      <c r="D242" s="131">
        <v>0</v>
      </c>
      <c r="E242" s="131">
        <v>0</v>
      </c>
      <c r="F242" s="131">
        <v>0</v>
      </c>
      <c r="G242" s="131">
        <v>0</v>
      </c>
      <c r="H242" s="131">
        <v>1</v>
      </c>
      <c r="I242" s="131">
        <v>1</v>
      </c>
      <c r="J242" s="131">
        <v>0</v>
      </c>
      <c r="K242" s="131">
        <v>0</v>
      </c>
    </row>
    <row r="244" spans="1:13" x14ac:dyDescent="0.25">
      <c r="M244" s="10" t="s">
        <v>682</v>
      </c>
    </row>
    <row r="247" spans="1:13" x14ac:dyDescent="0.25">
      <c r="M247" s="10" t="s">
        <v>683</v>
      </c>
    </row>
    <row r="249" spans="1:13" ht="15" customHeight="1" x14ac:dyDescent="0.25"/>
    <row r="250" spans="1:13" x14ac:dyDescent="0.25">
      <c r="M250" s="10" t="s">
        <v>684</v>
      </c>
    </row>
    <row r="253" spans="1:13" x14ac:dyDescent="0.25">
      <c r="M253" s="10" t="s">
        <v>685</v>
      </c>
    </row>
    <row r="255" spans="1:13" x14ac:dyDescent="0.25">
      <c r="A255" s="10" t="s">
        <v>409</v>
      </c>
    </row>
    <row r="257" spans="1:22" x14ac:dyDescent="0.25">
      <c r="B257" s="10" t="s">
        <v>410</v>
      </c>
    </row>
    <row r="259" spans="1:22" x14ac:dyDescent="0.25">
      <c r="C259" s="10" t="s">
        <v>686</v>
      </c>
    </row>
    <row r="263" spans="1:22" x14ac:dyDescent="0.25">
      <c r="A263" s="10" t="s">
        <v>412</v>
      </c>
    </row>
    <row r="264" spans="1:22" x14ac:dyDescent="0.25">
      <c r="B264" s="10" t="s">
        <v>413</v>
      </c>
    </row>
    <row r="266" spans="1:22" x14ac:dyDescent="0.25">
      <c r="C266" s="10" t="s">
        <v>694</v>
      </c>
      <c r="D266" s="13" t="s">
        <v>350</v>
      </c>
      <c r="E266" s="10" t="s">
        <v>695</v>
      </c>
    </row>
    <row r="267" spans="1:22" x14ac:dyDescent="0.25">
      <c r="C267" s="128" t="s">
        <v>696</v>
      </c>
      <c r="D267" s="13" t="s">
        <v>350</v>
      </c>
      <c r="E267" s="10" t="s">
        <v>697</v>
      </c>
    </row>
    <row r="269" spans="1:22" x14ac:dyDescent="0.25">
      <c r="C269" s="10" t="s">
        <v>698</v>
      </c>
      <c r="O269" s="10" t="s">
        <v>699</v>
      </c>
      <c r="R269" s="10" t="s">
        <v>414</v>
      </c>
    </row>
    <row r="270" spans="1:22" x14ac:dyDescent="0.25">
      <c r="C270" s="86" t="s">
        <v>360</v>
      </c>
      <c r="D270" s="86" t="s">
        <v>361</v>
      </c>
      <c r="E270" s="86" t="s">
        <v>415</v>
      </c>
      <c r="F270" s="86" t="s">
        <v>416</v>
      </c>
      <c r="G270" s="86" t="s">
        <v>417</v>
      </c>
      <c r="H270" s="86" t="s">
        <v>366</v>
      </c>
      <c r="I270" s="86" t="s">
        <v>367</v>
      </c>
      <c r="J270" s="86" t="s">
        <v>368</v>
      </c>
      <c r="O270" s="86" t="s">
        <v>360</v>
      </c>
      <c r="P270" s="86" t="s">
        <v>361</v>
      </c>
      <c r="Q270" s="86" t="s">
        <v>415</v>
      </c>
      <c r="R270" s="86" t="s">
        <v>416</v>
      </c>
      <c r="S270" s="86" t="s">
        <v>417</v>
      </c>
      <c r="T270" s="86" t="s">
        <v>366</v>
      </c>
      <c r="U270" s="86" t="s">
        <v>367</v>
      </c>
      <c r="V270" s="86" t="s">
        <v>368</v>
      </c>
    </row>
    <row r="271" spans="1:22" x14ac:dyDescent="0.25">
      <c r="G271" s="13" t="s">
        <v>422</v>
      </c>
      <c r="H271" s="13" t="s">
        <v>421</v>
      </c>
      <c r="I271" s="13" t="s">
        <v>419</v>
      </c>
      <c r="J271" s="13" t="s">
        <v>420</v>
      </c>
      <c r="O271" s="13" t="s">
        <v>430</v>
      </c>
      <c r="P271" s="13" t="s">
        <v>429</v>
      </c>
      <c r="Q271" s="13" t="s">
        <v>428</v>
      </c>
      <c r="R271" s="13" t="s">
        <v>427</v>
      </c>
      <c r="S271" s="13" t="s">
        <v>426</v>
      </c>
      <c r="T271" s="13" t="s">
        <v>425</v>
      </c>
      <c r="U271" s="13" t="s">
        <v>424</v>
      </c>
      <c r="V271" s="13" t="s">
        <v>423</v>
      </c>
    </row>
    <row r="274" spans="1:17" x14ac:dyDescent="0.25">
      <c r="H274" s="10" t="s">
        <v>431</v>
      </c>
    </row>
    <row r="275" spans="1:17" x14ac:dyDescent="0.25">
      <c r="Q275" s="10" t="s">
        <v>431</v>
      </c>
    </row>
    <row r="276" spans="1:17" x14ac:dyDescent="0.25">
      <c r="L276" s="457" t="s">
        <v>1005</v>
      </c>
      <c r="M276" s="457"/>
    </row>
    <row r="277" spans="1:17" ht="15" customHeight="1" x14ac:dyDescent="0.25">
      <c r="L277" s="456" t="s">
        <v>1006</v>
      </c>
      <c r="M277" s="456"/>
    </row>
    <row r="278" spans="1:17" ht="15" customHeight="1" x14ac:dyDescent="0.25">
      <c r="L278" s="456" t="s">
        <v>1007</v>
      </c>
      <c r="M278" s="456"/>
    </row>
    <row r="279" spans="1:17" ht="15" customHeight="1" x14ac:dyDescent="0.25">
      <c r="L279" s="456" t="s">
        <v>1008</v>
      </c>
      <c r="M279" s="456"/>
    </row>
    <row r="282" spans="1:17" x14ac:dyDescent="0.25">
      <c r="A282" s="10" t="s">
        <v>432</v>
      </c>
    </row>
    <row r="284" spans="1:17" x14ac:dyDescent="0.25">
      <c r="A284" s="13" t="s">
        <v>433</v>
      </c>
      <c r="B284" s="13" t="s">
        <v>350</v>
      </c>
      <c r="C284" s="13">
        <f>20</f>
        <v>20</v>
      </c>
      <c r="D284" s="13" t="s">
        <v>371</v>
      </c>
      <c r="E284" s="13">
        <v>2</v>
      </c>
    </row>
    <row r="285" spans="1:17" x14ac:dyDescent="0.25">
      <c r="A285" s="13"/>
      <c r="B285" s="13" t="s">
        <v>350</v>
      </c>
      <c r="C285" s="13">
        <v>10</v>
      </c>
    </row>
    <row r="286" spans="1:17" x14ac:dyDescent="0.25">
      <c r="B286" s="10" t="s">
        <v>777</v>
      </c>
    </row>
    <row r="288" spans="1:17" ht="15" customHeight="1" x14ac:dyDescent="0.25">
      <c r="C288" s="129" t="s">
        <v>639</v>
      </c>
      <c r="D288" s="13" t="s">
        <v>350</v>
      </c>
      <c r="E288" s="10" t="s">
        <v>436</v>
      </c>
    </row>
    <row r="289" spans="1:13" x14ac:dyDescent="0.25">
      <c r="C289" s="129" t="s">
        <v>778</v>
      </c>
      <c r="D289" s="13" t="s">
        <v>350</v>
      </c>
      <c r="E289" s="123" t="s">
        <v>437</v>
      </c>
      <c r="F289" s="123"/>
    </row>
    <row r="290" spans="1:13" x14ac:dyDescent="0.25">
      <c r="C290" s="13" t="s">
        <v>636</v>
      </c>
      <c r="D290" s="13" t="s">
        <v>350</v>
      </c>
      <c r="E290" s="10" t="s">
        <v>371</v>
      </c>
    </row>
    <row r="291" spans="1:13" ht="15" customHeight="1" x14ac:dyDescent="0.25">
      <c r="B291" s="10" t="s">
        <v>435</v>
      </c>
      <c r="C291" s="13" t="s">
        <v>636</v>
      </c>
      <c r="D291" s="13" t="s">
        <v>350</v>
      </c>
      <c r="E291" s="10" t="s">
        <v>371</v>
      </c>
    </row>
    <row r="292" spans="1:13" ht="15.75" customHeight="1" x14ac:dyDescent="0.25">
      <c r="C292" s="13" t="s">
        <v>636</v>
      </c>
      <c r="D292" s="133" t="s">
        <v>350</v>
      </c>
      <c r="E292" s="123" t="s">
        <v>779</v>
      </c>
    </row>
    <row r="295" spans="1:13" x14ac:dyDescent="0.25">
      <c r="A295" s="10" t="s">
        <v>438</v>
      </c>
    </row>
    <row r="297" spans="1:13" x14ac:dyDescent="0.25">
      <c r="B297" s="10" t="s">
        <v>439</v>
      </c>
    </row>
    <row r="299" spans="1:13" x14ac:dyDescent="0.25">
      <c r="C299" s="10" t="s">
        <v>443</v>
      </c>
    </row>
    <row r="301" spans="1:13" x14ac:dyDescent="0.25">
      <c r="C301" s="10" t="s">
        <v>440</v>
      </c>
    </row>
    <row r="302" spans="1:13" x14ac:dyDescent="0.25">
      <c r="C302" s="86" t="s">
        <v>360</v>
      </c>
      <c r="D302" s="86" t="s">
        <v>361</v>
      </c>
      <c r="E302" s="86" t="s">
        <v>415</v>
      </c>
      <c r="F302" s="86" t="s">
        <v>416</v>
      </c>
      <c r="G302" s="86" t="s">
        <v>417</v>
      </c>
      <c r="H302" s="86" t="s">
        <v>366</v>
      </c>
      <c r="I302" s="86" t="s">
        <v>367</v>
      </c>
      <c r="J302" s="86" t="s">
        <v>368</v>
      </c>
    </row>
    <row r="304" spans="1:13" x14ac:dyDescent="0.25">
      <c r="M304" s="10" t="s">
        <v>700</v>
      </c>
    </row>
    <row r="305" spans="1:13" x14ac:dyDescent="0.25">
      <c r="M305" s="10" t="s">
        <v>444</v>
      </c>
    </row>
    <row r="306" spans="1:13" x14ac:dyDescent="0.25">
      <c r="C306" s="10" t="s">
        <v>441</v>
      </c>
      <c r="F306" s="10" t="s">
        <v>442</v>
      </c>
    </row>
    <row r="309" spans="1:13" x14ac:dyDescent="0.25">
      <c r="C309" s="10" t="s">
        <v>445</v>
      </c>
    </row>
    <row r="314" spans="1:13" x14ac:dyDescent="0.25">
      <c r="A314" s="10" t="s">
        <v>446</v>
      </c>
    </row>
    <row r="315" spans="1:13" x14ac:dyDescent="0.25">
      <c r="C315" s="10" t="s">
        <v>702</v>
      </c>
      <c r="M315" s="10" t="s">
        <v>447</v>
      </c>
    </row>
    <row r="317" spans="1:13" x14ac:dyDescent="0.25">
      <c r="C317" s="10" t="s">
        <v>701</v>
      </c>
      <c r="E317" s="10" t="s">
        <v>350</v>
      </c>
      <c r="F317" s="10" t="s">
        <v>448</v>
      </c>
    </row>
    <row r="318" spans="1:13" x14ac:dyDescent="0.25">
      <c r="C318" s="128" t="s">
        <v>691</v>
      </c>
      <c r="E318" s="10" t="s">
        <v>350</v>
      </c>
      <c r="F318" s="10" t="s">
        <v>449</v>
      </c>
      <c r="K318" s="134"/>
    </row>
    <row r="321" spans="1:18" x14ac:dyDescent="0.25">
      <c r="C321" s="86" t="s">
        <v>360</v>
      </c>
      <c r="D321" s="86" t="s">
        <v>361</v>
      </c>
      <c r="E321" s="86" t="s">
        <v>415</v>
      </c>
      <c r="F321" s="86" t="s">
        <v>416</v>
      </c>
      <c r="G321" s="86" t="s">
        <v>417</v>
      </c>
      <c r="H321" s="86" t="s">
        <v>366</v>
      </c>
      <c r="I321" s="86" t="s">
        <v>367</v>
      </c>
      <c r="J321" s="86" t="s">
        <v>368</v>
      </c>
    </row>
    <row r="323" spans="1:18" x14ac:dyDescent="0.25">
      <c r="K323" s="13" t="s">
        <v>399</v>
      </c>
    </row>
    <row r="326" spans="1:18" x14ac:dyDescent="0.25">
      <c r="K326" s="10" t="s">
        <v>450</v>
      </c>
    </row>
    <row r="329" spans="1:18" x14ac:dyDescent="0.25">
      <c r="A329" s="10" t="s">
        <v>451</v>
      </c>
    </row>
    <row r="331" spans="1:18" x14ac:dyDescent="0.25">
      <c r="C331" s="10" t="s">
        <v>452</v>
      </c>
    </row>
    <row r="333" spans="1:18" x14ac:dyDescent="0.25">
      <c r="C333" s="10" t="s">
        <v>703</v>
      </c>
      <c r="E333" s="13" t="s">
        <v>350</v>
      </c>
      <c r="F333" s="10" t="s">
        <v>453</v>
      </c>
      <c r="P333" s="135"/>
    </row>
    <row r="334" spans="1:18" x14ac:dyDescent="0.25">
      <c r="C334" s="10" t="s">
        <v>694</v>
      </c>
      <c r="E334" s="13" t="s">
        <v>350</v>
      </c>
      <c r="F334" s="10" t="s">
        <v>454</v>
      </c>
      <c r="I334" s="135"/>
    </row>
    <row r="335" spans="1:18" x14ac:dyDescent="0.25">
      <c r="C335" s="10" t="s">
        <v>704</v>
      </c>
      <c r="E335" s="13" t="s">
        <v>350</v>
      </c>
      <c r="F335" s="10" t="s">
        <v>455</v>
      </c>
    </row>
    <row r="336" spans="1:18" x14ac:dyDescent="0.25">
      <c r="C336" s="128" t="s">
        <v>264</v>
      </c>
      <c r="E336" s="13" t="s">
        <v>350</v>
      </c>
      <c r="F336" s="10" t="s">
        <v>456</v>
      </c>
      <c r="K336" s="86" t="s">
        <v>360</v>
      </c>
      <c r="L336" s="86" t="s">
        <v>361</v>
      </c>
      <c r="M336" s="86" t="s">
        <v>415</v>
      </c>
      <c r="N336" s="86" t="s">
        <v>416</v>
      </c>
      <c r="O336" s="86" t="s">
        <v>417</v>
      </c>
      <c r="P336" s="86" t="s">
        <v>366</v>
      </c>
      <c r="Q336" s="86" t="s">
        <v>367</v>
      </c>
      <c r="R336" s="86" t="s">
        <v>368</v>
      </c>
    </row>
    <row r="337" spans="1:19" x14ac:dyDescent="0.25">
      <c r="E337" s="136"/>
    </row>
    <row r="338" spans="1:19" x14ac:dyDescent="0.25">
      <c r="P338" s="13" t="s">
        <v>366</v>
      </c>
      <c r="Q338" s="13" t="s">
        <v>367</v>
      </c>
      <c r="R338" s="13" t="s">
        <v>368</v>
      </c>
    </row>
    <row r="339" spans="1:19" x14ac:dyDescent="0.25">
      <c r="F339" s="137"/>
      <c r="P339" s="13">
        <v>0</v>
      </c>
      <c r="Q339" s="13">
        <v>0</v>
      </c>
      <c r="R339" s="13">
        <v>0</v>
      </c>
      <c r="S339" s="10" t="s">
        <v>163</v>
      </c>
    </row>
    <row r="340" spans="1:19" x14ac:dyDescent="0.25">
      <c r="P340" s="13">
        <v>0</v>
      </c>
      <c r="Q340" s="13">
        <v>0</v>
      </c>
      <c r="R340" s="13">
        <v>1</v>
      </c>
      <c r="S340" s="10" t="s">
        <v>457</v>
      </c>
    </row>
    <row r="341" spans="1:19" x14ac:dyDescent="0.25">
      <c r="P341" s="13">
        <v>0</v>
      </c>
      <c r="Q341" s="13">
        <v>1</v>
      </c>
      <c r="R341" s="13">
        <v>0</v>
      </c>
      <c r="S341" s="10" t="s">
        <v>459</v>
      </c>
    </row>
    <row r="342" spans="1:19" x14ac:dyDescent="0.25">
      <c r="P342" s="13">
        <v>0</v>
      </c>
      <c r="Q342" s="13">
        <v>1</v>
      </c>
      <c r="R342" s="13">
        <v>1</v>
      </c>
      <c r="S342" s="10" t="s">
        <v>458</v>
      </c>
    </row>
    <row r="343" spans="1:19" x14ac:dyDescent="0.25">
      <c r="A343" s="10" t="s">
        <v>461</v>
      </c>
      <c r="P343" s="13">
        <v>1</v>
      </c>
      <c r="Q343" s="13">
        <v>1</v>
      </c>
      <c r="R343" s="13">
        <v>1</v>
      </c>
      <c r="S343" s="10" t="s">
        <v>460</v>
      </c>
    </row>
    <row r="344" spans="1:19" x14ac:dyDescent="0.25">
      <c r="A344" s="10" t="s">
        <v>462</v>
      </c>
    </row>
    <row r="345" spans="1:19" x14ac:dyDescent="0.25">
      <c r="A345" s="10" t="s">
        <v>463</v>
      </c>
    </row>
    <row r="347" spans="1:19" x14ac:dyDescent="0.25">
      <c r="A347" s="10" t="s">
        <v>464</v>
      </c>
    </row>
    <row r="349" spans="1:19" x14ac:dyDescent="0.25">
      <c r="A349" s="10" t="s">
        <v>465</v>
      </c>
    </row>
    <row r="350" spans="1:19" x14ac:dyDescent="0.25">
      <c r="A350" s="10" t="s">
        <v>465</v>
      </c>
    </row>
    <row r="351" spans="1:19" x14ac:dyDescent="0.25">
      <c r="A351" s="10" t="s">
        <v>465</v>
      </c>
    </row>
    <row r="352" spans="1:19" x14ac:dyDescent="0.25">
      <c r="A352" s="10" t="s">
        <v>434</v>
      </c>
      <c r="D352" s="10" t="s">
        <v>466</v>
      </c>
    </row>
    <row r="357" spans="1:7" x14ac:dyDescent="0.25">
      <c r="A357" s="10" t="s">
        <v>467</v>
      </c>
    </row>
    <row r="359" spans="1:7" x14ac:dyDescent="0.25">
      <c r="C359" s="13" t="s">
        <v>474</v>
      </c>
      <c r="D359" s="13" t="s">
        <v>350</v>
      </c>
      <c r="E359" s="13" t="s">
        <v>475</v>
      </c>
    </row>
    <row r="360" spans="1:7" x14ac:dyDescent="0.25">
      <c r="C360" s="10" t="s">
        <v>468</v>
      </c>
      <c r="D360" s="112" t="s">
        <v>350</v>
      </c>
      <c r="E360" s="13">
        <f xml:space="preserve"> 16</f>
        <v>16</v>
      </c>
      <c r="F360" s="13" t="s">
        <v>371</v>
      </c>
      <c r="G360" s="13">
        <v>2</v>
      </c>
    </row>
    <row r="361" spans="1:7" x14ac:dyDescent="0.25">
      <c r="D361" s="112" t="s">
        <v>350</v>
      </c>
      <c r="E361" s="13">
        <f xml:space="preserve"> 8</f>
        <v>8</v>
      </c>
      <c r="F361" s="13"/>
      <c r="G361" s="13"/>
    </row>
    <row r="363" spans="1:7" ht="18" customHeight="1" x14ac:dyDescent="0.25">
      <c r="C363" s="10" t="s">
        <v>470</v>
      </c>
    </row>
    <row r="364" spans="1:7" ht="19.5" customHeight="1" x14ac:dyDescent="0.25"/>
    <row r="365" spans="1:7" ht="18.75" customHeight="1" x14ac:dyDescent="0.25">
      <c r="C365" s="10" t="s">
        <v>705</v>
      </c>
    </row>
    <row r="366" spans="1:7" ht="18" customHeight="1" x14ac:dyDescent="0.25"/>
    <row r="367" spans="1:7" ht="15" customHeight="1" x14ac:dyDescent="0.25">
      <c r="A367" s="10" t="s">
        <v>469</v>
      </c>
    </row>
    <row r="369" spans="1:19" x14ac:dyDescent="0.25">
      <c r="A369" s="10" t="s">
        <v>476</v>
      </c>
    </row>
    <row r="371" spans="1:19" x14ac:dyDescent="0.25">
      <c r="B371" s="10" t="s">
        <v>477</v>
      </c>
    </row>
    <row r="373" spans="1:19" x14ac:dyDescent="0.25">
      <c r="B373" s="10" t="s">
        <v>478</v>
      </c>
    </row>
    <row r="374" spans="1:19" x14ac:dyDescent="0.25">
      <c r="C374" s="10" t="s">
        <v>440</v>
      </c>
      <c r="L374" s="10" t="s">
        <v>356</v>
      </c>
    </row>
    <row r="375" spans="1:19" x14ac:dyDescent="0.25">
      <c r="C375" s="86" t="s">
        <v>360</v>
      </c>
      <c r="D375" s="86" t="s">
        <v>361</v>
      </c>
      <c r="E375" s="86" t="s">
        <v>415</v>
      </c>
      <c r="F375" s="86" t="s">
        <v>416</v>
      </c>
      <c r="G375" s="86" t="s">
        <v>417</v>
      </c>
      <c r="H375" s="86" t="s">
        <v>366</v>
      </c>
      <c r="I375" s="86" t="s">
        <v>367</v>
      </c>
      <c r="J375" s="86" t="s">
        <v>368</v>
      </c>
      <c r="L375" s="86" t="s">
        <v>360</v>
      </c>
      <c r="M375" s="86" t="s">
        <v>361</v>
      </c>
      <c r="N375" s="86" t="s">
        <v>415</v>
      </c>
      <c r="O375" s="86" t="s">
        <v>416</v>
      </c>
      <c r="P375" s="86" t="s">
        <v>417</v>
      </c>
      <c r="Q375" s="86" t="s">
        <v>366</v>
      </c>
      <c r="R375" s="86" t="s">
        <v>367</v>
      </c>
      <c r="S375" s="86" t="s">
        <v>368</v>
      </c>
    </row>
    <row r="377" spans="1:19" x14ac:dyDescent="0.25">
      <c r="C377" s="129" t="s">
        <v>713</v>
      </c>
      <c r="D377" s="129" t="s">
        <v>712</v>
      </c>
      <c r="E377" s="129" t="s">
        <v>711</v>
      </c>
      <c r="F377" s="129" t="s">
        <v>710</v>
      </c>
      <c r="G377" s="129" t="s">
        <v>709</v>
      </c>
      <c r="H377" s="129" t="s">
        <v>708</v>
      </c>
      <c r="I377" s="129" t="s">
        <v>707</v>
      </c>
      <c r="J377" s="129" t="s">
        <v>237</v>
      </c>
      <c r="K377" s="13"/>
      <c r="L377" s="129" t="s">
        <v>691</v>
      </c>
      <c r="M377" s="129" t="s">
        <v>706</v>
      </c>
      <c r="N377" s="129" t="s">
        <v>61</v>
      </c>
      <c r="O377" s="129" t="s">
        <v>197</v>
      </c>
      <c r="P377" s="129" t="s">
        <v>64</v>
      </c>
      <c r="Q377" s="129" t="s">
        <v>259</v>
      </c>
      <c r="R377" s="129" t="s">
        <v>264</v>
      </c>
      <c r="S377" s="129" t="s">
        <v>639</v>
      </c>
    </row>
    <row r="379" spans="1:19" x14ac:dyDescent="0.25">
      <c r="H379" s="91" t="s">
        <v>714</v>
      </c>
    </row>
    <row r="380" spans="1:19" x14ac:dyDescent="0.25">
      <c r="M380" s="112"/>
      <c r="N380" s="112"/>
      <c r="O380" s="112"/>
    </row>
    <row r="382" spans="1:19" x14ac:dyDescent="0.25">
      <c r="A382" s="10" t="s">
        <v>479</v>
      </c>
    </row>
    <row r="384" spans="1:19" x14ac:dyDescent="0.25">
      <c r="C384" s="10" t="s">
        <v>481</v>
      </c>
      <c r="Q384" s="10" t="s">
        <v>480</v>
      </c>
    </row>
    <row r="387" spans="1:15" x14ac:dyDescent="0.25">
      <c r="D387" s="13" t="s">
        <v>694</v>
      </c>
      <c r="E387" s="13" t="s">
        <v>350</v>
      </c>
      <c r="F387" s="13" t="s">
        <v>482</v>
      </c>
      <c r="L387" s="13"/>
    </row>
    <row r="388" spans="1:15" x14ac:dyDescent="0.25">
      <c r="D388" s="13" t="s">
        <v>694</v>
      </c>
      <c r="E388" s="13" t="s">
        <v>350</v>
      </c>
      <c r="F388" s="13" t="s">
        <v>715</v>
      </c>
    </row>
    <row r="389" spans="1:15" x14ac:dyDescent="0.25">
      <c r="D389" s="13" t="s">
        <v>694</v>
      </c>
      <c r="E389" s="13" t="s">
        <v>350</v>
      </c>
      <c r="F389" s="13" t="s">
        <v>491</v>
      </c>
      <c r="J389" s="124" t="s">
        <v>483</v>
      </c>
    </row>
    <row r="390" spans="1:15" x14ac:dyDescent="0.25">
      <c r="D390" s="13" t="s">
        <v>694</v>
      </c>
      <c r="E390" s="13" t="s">
        <v>350</v>
      </c>
      <c r="F390" s="13" t="s">
        <v>716</v>
      </c>
      <c r="J390" s="10" t="s">
        <v>489</v>
      </c>
      <c r="K390" s="13" t="s">
        <v>484</v>
      </c>
      <c r="L390" s="13">
        <v>246</v>
      </c>
      <c r="M390" s="13" t="s">
        <v>486</v>
      </c>
      <c r="N390" s="13" t="s">
        <v>485</v>
      </c>
      <c r="O390" s="13">
        <v>81</v>
      </c>
    </row>
    <row r="392" spans="1:15" x14ac:dyDescent="0.25">
      <c r="K392" s="13" t="s">
        <v>490</v>
      </c>
      <c r="L392" s="13" t="s">
        <v>491</v>
      </c>
      <c r="M392" s="13" t="s">
        <v>487</v>
      </c>
      <c r="N392" s="129" t="s">
        <v>488</v>
      </c>
    </row>
    <row r="394" spans="1:15" x14ac:dyDescent="0.25">
      <c r="C394" s="10" t="s">
        <v>780</v>
      </c>
    </row>
    <row r="397" spans="1:15" x14ac:dyDescent="0.25">
      <c r="A397" s="10" t="s">
        <v>492</v>
      </c>
    </row>
    <row r="399" spans="1:15" x14ac:dyDescent="0.25">
      <c r="C399" s="10" t="s">
        <v>494</v>
      </c>
      <c r="O399" s="10" t="s">
        <v>493</v>
      </c>
    </row>
    <row r="401" spans="2:19" x14ac:dyDescent="0.25">
      <c r="C401" s="10" t="s">
        <v>703</v>
      </c>
      <c r="D401" s="13" t="s">
        <v>350</v>
      </c>
      <c r="E401" s="10" t="s">
        <v>495</v>
      </c>
      <c r="J401" s="13" t="s">
        <v>719</v>
      </c>
    </row>
    <row r="402" spans="2:19" x14ac:dyDescent="0.25">
      <c r="C402" s="10" t="s">
        <v>717</v>
      </c>
      <c r="D402" s="13" t="s">
        <v>350</v>
      </c>
      <c r="E402" s="10" t="s">
        <v>496</v>
      </c>
      <c r="J402" s="13" t="s">
        <v>719</v>
      </c>
    </row>
    <row r="403" spans="2:19" x14ac:dyDescent="0.25">
      <c r="C403" s="10" t="s">
        <v>636</v>
      </c>
      <c r="D403" s="13" t="s">
        <v>350</v>
      </c>
      <c r="E403" s="10" t="s">
        <v>1004</v>
      </c>
      <c r="J403" s="13" t="s">
        <v>719</v>
      </c>
    </row>
    <row r="404" spans="2:19" x14ac:dyDescent="0.25">
      <c r="C404" s="128" t="s">
        <v>264</v>
      </c>
      <c r="D404" s="13" t="s">
        <v>350</v>
      </c>
      <c r="E404" s="10" t="s">
        <v>498</v>
      </c>
      <c r="J404" s="13" t="s">
        <v>719</v>
      </c>
      <c r="K404" s="10" t="s">
        <v>718</v>
      </c>
    </row>
    <row r="407" spans="2:19" x14ac:dyDescent="0.25">
      <c r="B407" s="10" t="s">
        <v>495</v>
      </c>
      <c r="K407" s="10" t="s">
        <v>498</v>
      </c>
    </row>
    <row r="408" spans="2:19" x14ac:dyDescent="0.25">
      <c r="B408" s="10" t="s">
        <v>440</v>
      </c>
      <c r="K408" s="10" t="s">
        <v>497</v>
      </c>
    </row>
    <row r="409" spans="2:19" x14ac:dyDescent="0.25">
      <c r="B409" s="86" t="s">
        <v>360</v>
      </c>
      <c r="C409" s="86" t="s">
        <v>361</v>
      </c>
      <c r="D409" s="86" t="s">
        <v>415</v>
      </c>
      <c r="E409" s="86" t="s">
        <v>416</v>
      </c>
      <c r="F409" s="86" t="s">
        <v>417</v>
      </c>
      <c r="G409" s="86" t="s">
        <v>366</v>
      </c>
      <c r="H409" s="86" t="s">
        <v>367</v>
      </c>
      <c r="I409" s="86" t="s">
        <v>368</v>
      </c>
      <c r="K409" s="86" t="s">
        <v>360</v>
      </c>
      <c r="L409" s="86" t="s">
        <v>361</v>
      </c>
      <c r="M409" s="86" t="s">
        <v>415</v>
      </c>
      <c r="N409" s="86" t="s">
        <v>416</v>
      </c>
      <c r="O409" s="86" t="s">
        <v>417</v>
      </c>
      <c r="P409" s="86" t="s">
        <v>366</v>
      </c>
      <c r="Q409" s="86" t="s">
        <v>367</v>
      </c>
      <c r="R409" s="86" t="s">
        <v>368</v>
      </c>
    </row>
    <row r="410" spans="2:19" x14ac:dyDescent="0.25">
      <c r="B410" s="10" t="s">
        <v>471</v>
      </c>
      <c r="K410" s="10" t="s">
        <v>471</v>
      </c>
    </row>
    <row r="411" spans="2:19" x14ac:dyDescent="0.25">
      <c r="P411" s="13">
        <v>0</v>
      </c>
      <c r="Q411" s="13">
        <v>0</v>
      </c>
      <c r="R411" s="13">
        <v>0</v>
      </c>
      <c r="S411" s="10" t="s">
        <v>163</v>
      </c>
    </row>
    <row r="412" spans="2:19" x14ac:dyDescent="0.25">
      <c r="B412" s="10" t="s">
        <v>496</v>
      </c>
      <c r="P412" s="13">
        <v>0</v>
      </c>
      <c r="Q412" s="13">
        <v>0</v>
      </c>
      <c r="R412" s="13">
        <v>1</v>
      </c>
      <c r="S412" s="10" t="s">
        <v>499</v>
      </c>
    </row>
    <row r="413" spans="2:19" x14ac:dyDescent="0.25">
      <c r="B413" s="10" t="s">
        <v>418</v>
      </c>
      <c r="P413" s="13">
        <v>0</v>
      </c>
      <c r="Q413" s="13">
        <v>1</v>
      </c>
      <c r="R413" s="13">
        <v>0</v>
      </c>
      <c r="S413" s="10" t="s">
        <v>500</v>
      </c>
    </row>
    <row r="414" spans="2:19" x14ac:dyDescent="0.25">
      <c r="B414" s="86" t="s">
        <v>360</v>
      </c>
      <c r="C414" s="86" t="s">
        <v>361</v>
      </c>
      <c r="D414" s="86" t="s">
        <v>415</v>
      </c>
      <c r="E414" s="86" t="s">
        <v>416</v>
      </c>
      <c r="F414" s="86" t="s">
        <v>417</v>
      </c>
      <c r="G414" s="86" t="s">
        <v>366</v>
      </c>
      <c r="H414" s="86" t="s">
        <v>367</v>
      </c>
      <c r="I414" s="86" t="s">
        <v>368</v>
      </c>
      <c r="P414" s="13">
        <v>0</v>
      </c>
      <c r="Q414" s="13">
        <v>1</v>
      </c>
      <c r="R414" s="13">
        <v>1</v>
      </c>
      <c r="S414" s="10" t="s">
        <v>501</v>
      </c>
    </row>
    <row r="415" spans="2:19" x14ac:dyDescent="0.25">
      <c r="B415" s="10" t="s">
        <v>471</v>
      </c>
      <c r="P415" s="13">
        <v>1</v>
      </c>
      <c r="Q415" s="13">
        <v>1</v>
      </c>
      <c r="R415" s="13">
        <v>1</v>
      </c>
      <c r="S415" s="10" t="s">
        <v>502</v>
      </c>
    </row>
    <row r="420" spans="1:15" x14ac:dyDescent="0.25">
      <c r="A420" s="10" t="s">
        <v>503</v>
      </c>
    </row>
    <row r="422" spans="1:15" x14ac:dyDescent="0.25">
      <c r="B422" s="10" t="s">
        <v>405</v>
      </c>
    </row>
    <row r="424" spans="1:15" x14ac:dyDescent="0.25">
      <c r="B424" s="128" t="s">
        <v>639</v>
      </c>
      <c r="C424" s="13" t="s">
        <v>350</v>
      </c>
      <c r="D424" s="10" t="s">
        <v>721</v>
      </c>
    </row>
    <row r="425" spans="1:15" x14ac:dyDescent="0.25">
      <c r="B425" s="128" t="s">
        <v>696</v>
      </c>
      <c r="C425" s="112" t="s">
        <v>350</v>
      </c>
      <c r="D425" s="10" t="s">
        <v>720</v>
      </c>
    </row>
    <row r="427" spans="1:15" x14ac:dyDescent="0.25">
      <c r="B427" s="95" t="s">
        <v>504</v>
      </c>
      <c r="H427" s="10" t="s">
        <v>720</v>
      </c>
    </row>
    <row r="428" spans="1:15" x14ac:dyDescent="0.25">
      <c r="B428" s="95" t="s">
        <v>313</v>
      </c>
      <c r="F428" s="13" t="s">
        <v>314</v>
      </c>
      <c r="H428" s="10" t="s">
        <v>369</v>
      </c>
    </row>
    <row r="429" spans="1:15" x14ac:dyDescent="0.25">
      <c r="B429" s="95" t="s">
        <v>315</v>
      </c>
      <c r="F429" s="13" t="s">
        <v>316</v>
      </c>
      <c r="H429" s="86" t="s">
        <v>360</v>
      </c>
      <c r="I429" s="86" t="s">
        <v>361</v>
      </c>
      <c r="J429" s="86" t="s">
        <v>415</v>
      </c>
      <c r="K429" s="86" t="s">
        <v>416</v>
      </c>
      <c r="L429" s="86" t="s">
        <v>417</v>
      </c>
      <c r="M429" s="86" t="s">
        <v>366</v>
      </c>
      <c r="N429" s="86" t="s">
        <v>367</v>
      </c>
      <c r="O429" s="86" t="s">
        <v>368</v>
      </c>
    </row>
    <row r="430" spans="1:15" x14ac:dyDescent="0.25">
      <c r="B430" s="95" t="s">
        <v>317</v>
      </c>
      <c r="F430" s="13" t="s">
        <v>318</v>
      </c>
    </row>
    <row r="431" spans="1:15" x14ac:dyDescent="0.25">
      <c r="B431" s="95" t="s">
        <v>319</v>
      </c>
      <c r="F431" s="13" t="s">
        <v>320</v>
      </c>
      <c r="H431" s="10" t="s">
        <v>506</v>
      </c>
    </row>
    <row r="432" spans="1:15" x14ac:dyDescent="0.25">
      <c r="B432" s="95" t="s">
        <v>321</v>
      </c>
      <c r="F432" s="13" t="s">
        <v>322</v>
      </c>
      <c r="H432" s="10" t="s">
        <v>507</v>
      </c>
    </row>
    <row r="433" spans="1:6" x14ac:dyDescent="0.25">
      <c r="B433" s="95" t="s">
        <v>323</v>
      </c>
      <c r="F433" s="13" t="s">
        <v>505</v>
      </c>
    </row>
    <row r="437" spans="1:6" x14ac:dyDescent="0.25">
      <c r="A437" s="10" t="s">
        <v>508</v>
      </c>
    </row>
    <row r="440" spans="1:6" x14ac:dyDescent="0.25">
      <c r="B440" s="10" t="s">
        <v>509</v>
      </c>
    </row>
    <row r="441" spans="1:6" x14ac:dyDescent="0.25">
      <c r="E441" s="10" t="s">
        <v>510</v>
      </c>
    </row>
    <row r="442" spans="1:6" x14ac:dyDescent="0.25">
      <c r="E442" s="10" t="s">
        <v>511</v>
      </c>
    </row>
    <row r="443" spans="1:6" x14ac:dyDescent="0.25">
      <c r="E443" s="10" t="s">
        <v>512</v>
      </c>
    </row>
    <row r="447" spans="1:6" x14ac:dyDescent="0.25">
      <c r="A447" s="10" t="s">
        <v>513</v>
      </c>
    </row>
    <row r="450" spans="1:28" x14ac:dyDescent="0.25">
      <c r="A450" s="10" t="s">
        <v>514</v>
      </c>
    </row>
    <row r="452" spans="1:28" x14ac:dyDescent="0.25">
      <c r="B452" s="10" t="s">
        <v>517</v>
      </c>
    </row>
    <row r="453" spans="1:28" x14ac:dyDescent="0.25">
      <c r="C453" s="10" t="s">
        <v>516</v>
      </c>
      <c r="AB453" s="10" t="s">
        <v>515</v>
      </c>
    </row>
    <row r="456" spans="1:28" x14ac:dyDescent="0.25">
      <c r="C456" s="10" t="s">
        <v>722</v>
      </c>
      <c r="F456" s="13" t="s">
        <v>350</v>
      </c>
      <c r="G456" s="10" t="s">
        <v>723</v>
      </c>
      <c r="J456" s="10" t="s">
        <v>732</v>
      </c>
    </row>
    <row r="457" spans="1:28" x14ac:dyDescent="0.25">
      <c r="C457" s="129" t="s">
        <v>197</v>
      </c>
      <c r="F457" s="13" t="s">
        <v>350</v>
      </c>
      <c r="G457" s="10" t="s">
        <v>731</v>
      </c>
    </row>
    <row r="458" spans="1:28" x14ac:dyDescent="0.25">
      <c r="C458" s="13">
        <v>81</v>
      </c>
      <c r="F458" s="13" t="s">
        <v>350</v>
      </c>
      <c r="G458" s="10" t="s">
        <v>728</v>
      </c>
      <c r="O458" s="86" t="s">
        <v>360</v>
      </c>
      <c r="P458" s="86" t="s">
        <v>361</v>
      </c>
      <c r="Q458" s="86" t="s">
        <v>415</v>
      </c>
      <c r="R458" s="86" t="s">
        <v>416</v>
      </c>
      <c r="S458" s="86" t="s">
        <v>417</v>
      </c>
      <c r="T458" s="86" t="s">
        <v>366</v>
      </c>
      <c r="U458" s="86" t="s">
        <v>367</v>
      </c>
      <c r="V458" s="86" t="s">
        <v>368</v>
      </c>
    </row>
    <row r="459" spans="1:28" x14ac:dyDescent="0.25">
      <c r="C459" s="13" t="s">
        <v>727</v>
      </c>
      <c r="F459" s="13" t="s">
        <v>350</v>
      </c>
      <c r="G459" s="10" t="s">
        <v>724</v>
      </c>
      <c r="O459" s="13">
        <v>1</v>
      </c>
      <c r="P459" s="13">
        <v>0</v>
      </c>
      <c r="Q459" s="13">
        <v>0</v>
      </c>
      <c r="R459" s="13">
        <v>0</v>
      </c>
      <c r="S459" s="13">
        <v>0</v>
      </c>
      <c r="T459" s="13">
        <v>0</v>
      </c>
      <c r="U459" s="13">
        <v>0</v>
      </c>
      <c r="V459" s="13">
        <v>1</v>
      </c>
    </row>
    <row r="460" spans="1:28" x14ac:dyDescent="0.25">
      <c r="C460" s="13" t="s">
        <v>636</v>
      </c>
      <c r="F460" s="13" t="s">
        <v>350</v>
      </c>
      <c r="G460" s="10" t="s">
        <v>725</v>
      </c>
      <c r="K460" s="10" t="s">
        <v>733</v>
      </c>
      <c r="L460" s="10" t="s">
        <v>734</v>
      </c>
      <c r="O460" s="13">
        <v>1</v>
      </c>
      <c r="P460" s="458" t="s">
        <v>730</v>
      </c>
      <c r="Q460" s="458"/>
      <c r="R460" s="458"/>
      <c r="S460" s="459" t="s">
        <v>729</v>
      </c>
      <c r="T460" s="459"/>
      <c r="U460" s="459"/>
      <c r="V460" s="459"/>
    </row>
    <row r="461" spans="1:28" x14ac:dyDescent="0.25">
      <c r="C461" s="13" t="s">
        <v>636</v>
      </c>
      <c r="F461" s="13" t="s">
        <v>350</v>
      </c>
      <c r="G461" s="10" t="s">
        <v>726</v>
      </c>
      <c r="K461" s="10" t="s">
        <v>733</v>
      </c>
      <c r="L461" s="10" t="s">
        <v>734</v>
      </c>
    </row>
    <row r="464" spans="1:28" x14ac:dyDescent="0.25">
      <c r="A464" s="10" t="s">
        <v>519</v>
      </c>
    </row>
    <row r="466" spans="2:13" x14ac:dyDescent="0.25">
      <c r="C466" s="10" t="s">
        <v>520</v>
      </c>
    </row>
    <row r="467" spans="2:13" x14ac:dyDescent="0.25">
      <c r="C467" s="10" t="s">
        <v>521</v>
      </c>
    </row>
    <row r="468" spans="2:13" x14ac:dyDescent="0.25">
      <c r="C468" s="10" t="s">
        <v>521</v>
      </c>
    </row>
    <row r="469" spans="2:13" x14ac:dyDescent="0.25">
      <c r="C469" s="10" t="s">
        <v>521</v>
      </c>
    </row>
    <row r="470" spans="2:13" x14ac:dyDescent="0.25">
      <c r="C470" s="10" t="s">
        <v>522</v>
      </c>
    </row>
    <row r="471" spans="2:13" x14ac:dyDescent="0.25">
      <c r="B471" s="138" t="s">
        <v>524</v>
      </c>
    </row>
    <row r="472" spans="2:13" x14ac:dyDescent="0.25">
      <c r="C472" s="10" t="s">
        <v>997</v>
      </c>
    </row>
    <row r="473" spans="2:13" x14ac:dyDescent="0.25">
      <c r="C473" s="10" t="s">
        <v>523</v>
      </c>
    </row>
    <row r="474" spans="2:13" x14ac:dyDescent="0.25">
      <c r="C474" s="10" t="s">
        <v>523</v>
      </c>
    </row>
    <row r="475" spans="2:13" x14ac:dyDescent="0.25">
      <c r="C475" s="10" t="s">
        <v>523</v>
      </c>
    </row>
    <row r="476" spans="2:13" x14ac:dyDescent="0.25">
      <c r="C476" s="10" t="s">
        <v>523</v>
      </c>
    </row>
    <row r="477" spans="2:13" x14ac:dyDescent="0.25">
      <c r="C477" s="10" t="s">
        <v>523</v>
      </c>
    </row>
    <row r="478" spans="2:13" x14ac:dyDescent="0.25">
      <c r="C478" s="10" t="s">
        <v>523</v>
      </c>
    </row>
    <row r="479" spans="2:13" x14ac:dyDescent="0.25">
      <c r="C479" s="10" t="s">
        <v>523</v>
      </c>
      <c r="M479" s="10" t="s">
        <v>525</v>
      </c>
    </row>
    <row r="480" spans="2:13" x14ac:dyDescent="0.25">
      <c r="C480" s="10" t="s">
        <v>523</v>
      </c>
    </row>
    <row r="481" spans="3:18" x14ac:dyDescent="0.25">
      <c r="C481" s="10" t="s">
        <v>523</v>
      </c>
    </row>
    <row r="482" spans="3:18" x14ac:dyDescent="0.25">
      <c r="C482" s="10" t="s">
        <v>523</v>
      </c>
    </row>
    <row r="483" spans="3:18" x14ac:dyDescent="0.25">
      <c r="C483" s="10" t="s">
        <v>523</v>
      </c>
    </row>
    <row r="484" spans="3:18" x14ac:dyDescent="0.25">
      <c r="C484" s="10" t="s">
        <v>523</v>
      </c>
    </row>
    <row r="485" spans="3:18" x14ac:dyDescent="0.25">
      <c r="C485" s="10" t="s">
        <v>523</v>
      </c>
    </row>
    <row r="486" spans="3:18" x14ac:dyDescent="0.25">
      <c r="C486" s="10" t="s">
        <v>523</v>
      </c>
    </row>
    <row r="487" spans="3:18" x14ac:dyDescent="0.25">
      <c r="C487" s="10" t="s">
        <v>523</v>
      </c>
    </row>
    <row r="491" spans="3:18" ht="16.5" customHeight="1" x14ac:dyDescent="0.25">
      <c r="C491" s="86" t="s">
        <v>360</v>
      </c>
      <c r="D491" s="86" t="s">
        <v>361</v>
      </c>
      <c r="E491" s="86" t="s">
        <v>415</v>
      </c>
      <c r="F491" s="86" t="s">
        <v>416</v>
      </c>
      <c r="G491" s="86" t="s">
        <v>417</v>
      </c>
      <c r="H491" s="86" t="s">
        <v>366</v>
      </c>
      <c r="I491" s="86" t="s">
        <v>367</v>
      </c>
      <c r="J491" s="86" t="s">
        <v>368</v>
      </c>
    </row>
    <row r="492" spans="3:18" ht="18" customHeight="1" x14ac:dyDescent="0.25"/>
    <row r="493" spans="3:18" ht="15" customHeight="1" x14ac:dyDescent="0.25">
      <c r="H493" s="110" t="s">
        <v>526</v>
      </c>
      <c r="I493" s="110" t="s">
        <v>526</v>
      </c>
      <c r="J493" s="110">
        <v>0</v>
      </c>
      <c r="L493" s="111" t="s">
        <v>735</v>
      </c>
      <c r="M493" s="111"/>
      <c r="N493" s="111"/>
      <c r="O493" s="111"/>
    </row>
    <row r="494" spans="3:18" ht="15" customHeight="1" x14ac:dyDescent="0.25">
      <c r="H494" s="110" t="s">
        <v>526</v>
      </c>
      <c r="I494" s="110" t="s">
        <v>526</v>
      </c>
      <c r="J494" s="110">
        <v>1</v>
      </c>
      <c r="L494" s="94" t="s">
        <v>527</v>
      </c>
      <c r="M494" s="94"/>
      <c r="N494" s="94"/>
      <c r="O494" s="94"/>
      <c r="P494" s="93"/>
    </row>
    <row r="495" spans="3:18" ht="16.5" customHeight="1" x14ac:dyDescent="0.25">
      <c r="H495" s="110">
        <v>0</v>
      </c>
      <c r="I495" s="110">
        <v>0</v>
      </c>
      <c r="J495" s="110">
        <v>1</v>
      </c>
      <c r="L495" s="460" t="s">
        <v>528</v>
      </c>
      <c r="M495" s="460"/>
      <c r="N495" s="460"/>
      <c r="O495" s="460"/>
      <c r="P495" s="460"/>
      <c r="Q495" s="460"/>
      <c r="R495" s="460"/>
    </row>
    <row r="496" spans="3:18" x14ac:dyDescent="0.25">
      <c r="H496" s="110">
        <v>0</v>
      </c>
      <c r="I496" s="110">
        <v>1</v>
      </c>
      <c r="J496" s="110">
        <v>1</v>
      </c>
      <c r="L496" s="460" t="s">
        <v>529</v>
      </c>
      <c r="M496" s="460"/>
      <c r="N496" s="460"/>
      <c r="O496" s="460"/>
      <c r="P496" s="460"/>
      <c r="Q496" s="460"/>
    </row>
    <row r="497" spans="1:16" x14ac:dyDescent="0.25">
      <c r="H497" s="110">
        <v>1</v>
      </c>
      <c r="I497" s="110">
        <v>1</v>
      </c>
      <c r="J497" s="110">
        <v>1</v>
      </c>
      <c r="L497" s="460" t="s">
        <v>530</v>
      </c>
      <c r="M497" s="460"/>
      <c r="N497" s="460"/>
      <c r="O497" s="460"/>
      <c r="P497" s="94"/>
    </row>
    <row r="499" spans="1:16" x14ac:dyDescent="0.25">
      <c r="F499" s="110" t="s">
        <v>526</v>
      </c>
      <c r="G499" s="110" t="s">
        <v>526</v>
      </c>
      <c r="H499" s="110">
        <v>1</v>
      </c>
      <c r="I499" s="110">
        <v>0</v>
      </c>
      <c r="J499" s="110">
        <v>1</v>
      </c>
      <c r="L499" s="10" t="s">
        <v>531</v>
      </c>
    </row>
    <row r="500" spans="1:16" x14ac:dyDescent="0.25">
      <c r="F500" s="110">
        <v>0</v>
      </c>
      <c r="G500" s="110">
        <v>0</v>
      </c>
      <c r="H500" s="110">
        <v>1</v>
      </c>
      <c r="I500" s="110">
        <v>0</v>
      </c>
      <c r="J500" s="110">
        <v>1</v>
      </c>
      <c r="L500" s="10" t="s">
        <v>535</v>
      </c>
    </row>
    <row r="501" spans="1:16" x14ac:dyDescent="0.25">
      <c r="F501" s="110">
        <v>0</v>
      </c>
      <c r="G501" s="110">
        <v>1</v>
      </c>
      <c r="H501" s="110">
        <v>1</v>
      </c>
      <c r="I501" s="110">
        <v>0</v>
      </c>
      <c r="J501" s="110">
        <v>1</v>
      </c>
      <c r="L501" s="10" t="s">
        <v>534</v>
      </c>
    </row>
    <row r="502" spans="1:16" x14ac:dyDescent="0.25">
      <c r="F502" s="110">
        <v>1</v>
      </c>
      <c r="G502" s="110">
        <v>0</v>
      </c>
      <c r="H502" s="110">
        <v>1</v>
      </c>
      <c r="I502" s="110">
        <v>0</v>
      </c>
      <c r="J502" s="110">
        <v>1</v>
      </c>
      <c r="L502" s="95" t="s">
        <v>533</v>
      </c>
    </row>
    <row r="503" spans="1:16" x14ac:dyDescent="0.25">
      <c r="F503" s="110">
        <v>1</v>
      </c>
      <c r="G503" s="110">
        <v>1</v>
      </c>
      <c r="H503" s="110">
        <v>1</v>
      </c>
      <c r="I503" s="110">
        <v>0</v>
      </c>
      <c r="J503" s="110">
        <v>1</v>
      </c>
      <c r="L503" s="95" t="s">
        <v>532</v>
      </c>
    </row>
    <row r="506" spans="1:16" x14ac:dyDescent="0.25">
      <c r="A506" s="10" t="s">
        <v>536</v>
      </c>
    </row>
    <row r="508" spans="1:16" ht="16.5" customHeight="1" x14ac:dyDescent="0.25">
      <c r="C508" s="10" t="s">
        <v>538</v>
      </c>
    </row>
    <row r="509" spans="1:16" ht="15.75" customHeight="1" x14ac:dyDescent="0.25"/>
    <row r="510" spans="1:16" ht="21" customHeight="1" x14ac:dyDescent="0.25">
      <c r="A510" s="10" t="s">
        <v>537</v>
      </c>
      <c r="C510" s="10" t="s">
        <v>737</v>
      </c>
      <c r="E510" s="10" t="s">
        <v>350</v>
      </c>
      <c r="F510" s="10" t="s">
        <v>738</v>
      </c>
    </row>
    <row r="511" spans="1:16" ht="18.75" customHeight="1" x14ac:dyDescent="0.25">
      <c r="C511" s="10" t="s">
        <v>703</v>
      </c>
      <c r="E511" s="10" t="s">
        <v>350</v>
      </c>
      <c r="F511" s="10" t="s">
        <v>740</v>
      </c>
      <c r="I511" s="129" t="s">
        <v>271</v>
      </c>
      <c r="J511" s="10" t="s">
        <v>739</v>
      </c>
    </row>
    <row r="512" spans="1:16" ht="18" customHeight="1" x14ac:dyDescent="0.25"/>
    <row r="515" spans="1:6" x14ac:dyDescent="0.25">
      <c r="A515" s="10" t="s">
        <v>539</v>
      </c>
    </row>
    <row r="517" spans="1:6" x14ac:dyDescent="0.25">
      <c r="B517" s="10" t="s">
        <v>540</v>
      </c>
    </row>
    <row r="519" spans="1:6" x14ac:dyDescent="0.25">
      <c r="B519" s="10" t="s">
        <v>736</v>
      </c>
      <c r="E519" s="13" t="s">
        <v>350</v>
      </c>
      <c r="F519" s="10" t="s">
        <v>742</v>
      </c>
    </row>
    <row r="520" spans="1:6" x14ac:dyDescent="0.25">
      <c r="B520" s="10" t="s">
        <v>636</v>
      </c>
      <c r="E520" s="13" t="s">
        <v>350</v>
      </c>
      <c r="F520" s="10" t="s">
        <v>743</v>
      </c>
    </row>
    <row r="521" spans="1:6" x14ac:dyDescent="0.25">
      <c r="B521" s="10" t="s">
        <v>636</v>
      </c>
      <c r="E521" s="13" t="s">
        <v>350</v>
      </c>
      <c r="F521" s="10" t="s">
        <v>728</v>
      </c>
    </row>
    <row r="522" spans="1:6" x14ac:dyDescent="0.25">
      <c r="B522" s="10" t="s">
        <v>741</v>
      </c>
      <c r="E522" s="129" t="s">
        <v>350</v>
      </c>
      <c r="F522" s="10" t="s">
        <v>518</v>
      </c>
    </row>
    <row r="523" spans="1:6" x14ac:dyDescent="0.25">
      <c r="B523" s="10" t="s">
        <v>636</v>
      </c>
      <c r="E523" s="13" t="s">
        <v>350</v>
      </c>
      <c r="F523" s="10" t="s">
        <v>745</v>
      </c>
    </row>
    <row r="524" spans="1:6" x14ac:dyDescent="0.25">
      <c r="B524" s="10" t="s">
        <v>636</v>
      </c>
      <c r="E524" s="13" t="s">
        <v>350</v>
      </c>
      <c r="F524" s="10" t="s">
        <v>746</v>
      </c>
    </row>
    <row r="528" spans="1:6" x14ac:dyDescent="0.25">
      <c r="A528" s="10" t="s">
        <v>541</v>
      </c>
    </row>
    <row r="530" spans="2:20" x14ac:dyDescent="0.25">
      <c r="B530" s="10" t="s">
        <v>546</v>
      </c>
    </row>
    <row r="531" spans="2:20" x14ac:dyDescent="0.25">
      <c r="B531" s="10" t="s">
        <v>542</v>
      </c>
    </row>
    <row r="532" spans="2:20" x14ac:dyDescent="0.25">
      <c r="B532" s="10" t="s">
        <v>543</v>
      </c>
    </row>
    <row r="533" spans="2:20" x14ac:dyDescent="0.25">
      <c r="B533" s="10" t="s">
        <v>544</v>
      </c>
      <c r="O533" s="10" t="s">
        <v>545</v>
      </c>
    </row>
    <row r="534" spans="2:20" x14ac:dyDescent="0.25">
      <c r="Q534" s="128" t="s">
        <v>759</v>
      </c>
    </row>
    <row r="535" spans="2:20" x14ac:dyDescent="0.25">
      <c r="B535" s="10" t="s">
        <v>747</v>
      </c>
      <c r="E535" s="13" t="s">
        <v>350</v>
      </c>
      <c r="F535" s="10" t="s">
        <v>742</v>
      </c>
    </row>
    <row r="536" spans="2:20" x14ac:dyDescent="0.25">
      <c r="B536" s="10" t="s">
        <v>748</v>
      </c>
      <c r="E536" s="13" t="s">
        <v>350</v>
      </c>
      <c r="F536" s="10" t="s">
        <v>752</v>
      </c>
      <c r="M536" s="86" t="s">
        <v>360</v>
      </c>
      <c r="N536" s="86" t="s">
        <v>361</v>
      </c>
      <c r="O536" s="86" t="s">
        <v>415</v>
      </c>
      <c r="P536" s="86" t="s">
        <v>416</v>
      </c>
      <c r="Q536" s="86" t="s">
        <v>417</v>
      </c>
      <c r="R536" s="86" t="s">
        <v>366</v>
      </c>
      <c r="S536" s="86" t="s">
        <v>367</v>
      </c>
      <c r="T536" s="86" t="s">
        <v>368</v>
      </c>
    </row>
    <row r="537" spans="2:20" x14ac:dyDescent="0.25">
      <c r="B537" s="10" t="s">
        <v>749</v>
      </c>
      <c r="E537" s="13" t="s">
        <v>350</v>
      </c>
      <c r="F537" s="10" t="s">
        <v>753</v>
      </c>
      <c r="L537" s="13" t="s">
        <v>760</v>
      </c>
      <c r="M537" s="13">
        <v>1</v>
      </c>
      <c r="N537" s="13">
        <v>1</v>
      </c>
      <c r="O537" s="13">
        <v>1</v>
      </c>
      <c r="P537" s="13">
        <v>0</v>
      </c>
      <c r="Q537" s="13">
        <v>1</v>
      </c>
      <c r="R537" s="13">
        <v>1</v>
      </c>
      <c r="S537" s="13">
        <v>0</v>
      </c>
      <c r="T537" s="13">
        <v>1</v>
      </c>
    </row>
    <row r="538" spans="2:20" x14ac:dyDescent="0.25">
      <c r="B538" s="10" t="s">
        <v>750</v>
      </c>
      <c r="E538" s="13" t="s">
        <v>350</v>
      </c>
      <c r="F538" s="10" t="s">
        <v>754</v>
      </c>
    </row>
    <row r="539" spans="2:20" x14ac:dyDescent="0.25">
      <c r="B539" s="10" t="s">
        <v>636</v>
      </c>
      <c r="E539" s="13" t="s">
        <v>350</v>
      </c>
      <c r="F539" s="10" t="s">
        <v>755</v>
      </c>
      <c r="M539" s="139" t="s">
        <v>547</v>
      </c>
      <c r="T539" s="93"/>
    </row>
    <row r="540" spans="2:20" x14ac:dyDescent="0.25">
      <c r="B540" s="10" t="s">
        <v>636</v>
      </c>
      <c r="E540" s="13" t="s">
        <v>350</v>
      </c>
      <c r="F540" s="10" t="s">
        <v>756</v>
      </c>
      <c r="N540" s="13" t="s">
        <v>548</v>
      </c>
      <c r="O540" s="140" t="s">
        <v>758</v>
      </c>
      <c r="T540" s="93"/>
    </row>
    <row r="541" spans="2:20" x14ac:dyDescent="0.25">
      <c r="B541" s="10" t="s">
        <v>751</v>
      </c>
      <c r="E541" s="13" t="s">
        <v>350</v>
      </c>
      <c r="F541" s="10" t="s">
        <v>757</v>
      </c>
      <c r="O541" s="139">
        <v>1</v>
      </c>
      <c r="R541" s="95" t="s">
        <v>549</v>
      </c>
      <c r="S541" s="93"/>
      <c r="T541" s="93"/>
    </row>
    <row r="542" spans="2:20" x14ac:dyDescent="0.25">
      <c r="O542" s="139">
        <v>2</v>
      </c>
      <c r="R542" s="95" t="s">
        <v>550</v>
      </c>
      <c r="S542" s="93"/>
      <c r="T542" s="93"/>
    </row>
    <row r="543" spans="2:20" x14ac:dyDescent="0.25">
      <c r="O543" s="139">
        <v>3</v>
      </c>
      <c r="R543" s="95" t="s">
        <v>551</v>
      </c>
      <c r="S543" s="93"/>
      <c r="T543" s="93"/>
    </row>
    <row r="544" spans="2:20" x14ac:dyDescent="0.25">
      <c r="O544" s="139">
        <v>4</v>
      </c>
      <c r="R544" s="95" t="s">
        <v>552</v>
      </c>
      <c r="S544" s="93"/>
      <c r="T544" s="93"/>
    </row>
    <row r="545" spans="1:20" x14ac:dyDescent="0.25">
      <c r="O545" s="139">
        <v>5</v>
      </c>
      <c r="R545" s="95" t="s">
        <v>553</v>
      </c>
      <c r="S545" s="93"/>
      <c r="T545" s="93"/>
    </row>
    <row r="546" spans="1:20" x14ac:dyDescent="0.25">
      <c r="O546" s="139">
        <v>6</v>
      </c>
      <c r="R546" s="95" t="s">
        <v>554</v>
      </c>
      <c r="S546" s="93"/>
      <c r="T546" s="93"/>
    </row>
    <row r="547" spans="1:20" x14ac:dyDescent="0.25">
      <c r="O547" s="139">
        <v>7</v>
      </c>
      <c r="R547" s="95" t="s">
        <v>554</v>
      </c>
      <c r="S547" s="93"/>
      <c r="T547" s="93"/>
    </row>
    <row r="548" spans="1:20" x14ac:dyDescent="0.25">
      <c r="O548" s="139">
        <v>8</v>
      </c>
      <c r="R548" s="95" t="s">
        <v>554</v>
      </c>
      <c r="S548" s="93"/>
      <c r="T548" s="93"/>
    </row>
    <row r="549" spans="1:20" x14ac:dyDescent="0.25">
      <c r="N549" s="13" t="s">
        <v>555</v>
      </c>
      <c r="O549" s="13" t="s">
        <v>556</v>
      </c>
      <c r="R549" s="93"/>
      <c r="S549" s="93"/>
    </row>
    <row r="550" spans="1:20" x14ac:dyDescent="0.25">
      <c r="O550" s="139">
        <v>0</v>
      </c>
      <c r="R550" s="95" t="s">
        <v>761</v>
      </c>
      <c r="S550" s="93"/>
    </row>
    <row r="551" spans="1:20" x14ac:dyDescent="0.25">
      <c r="O551" s="139">
        <v>1</v>
      </c>
      <c r="R551" s="95" t="s">
        <v>762</v>
      </c>
      <c r="S551" s="93"/>
    </row>
    <row r="554" spans="1:20" x14ac:dyDescent="0.25">
      <c r="A554" s="10" t="s">
        <v>557</v>
      </c>
    </row>
    <row r="556" spans="1:20" x14ac:dyDescent="0.25">
      <c r="C556" s="10" t="s">
        <v>558</v>
      </c>
    </row>
    <row r="558" spans="1:20" x14ac:dyDescent="0.25">
      <c r="C558" s="13" t="s">
        <v>636</v>
      </c>
      <c r="D558" s="13" t="s">
        <v>350</v>
      </c>
      <c r="E558" s="10" t="s">
        <v>559</v>
      </c>
    </row>
    <row r="559" spans="1:20" x14ac:dyDescent="0.25">
      <c r="C559" s="13" t="s">
        <v>636</v>
      </c>
      <c r="D559" s="13" t="s">
        <v>350</v>
      </c>
      <c r="E559" s="10" t="s">
        <v>560</v>
      </c>
      <c r="I559" s="10" t="s">
        <v>766</v>
      </c>
      <c r="L559" s="10" t="s">
        <v>764</v>
      </c>
    </row>
    <row r="560" spans="1:20" x14ac:dyDescent="0.25">
      <c r="L560" s="10" t="s">
        <v>763</v>
      </c>
    </row>
    <row r="561" spans="1:12" x14ac:dyDescent="0.25">
      <c r="L561" s="10" t="s">
        <v>765</v>
      </c>
    </row>
    <row r="562" spans="1:12" x14ac:dyDescent="0.25">
      <c r="I562" s="13" t="s">
        <v>767</v>
      </c>
    </row>
    <row r="566" spans="1:12" x14ac:dyDescent="0.25">
      <c r="A566" s="10" t="s">
        <v>561</v>
      </c>
    </row>
    <row r="568" spans="1:12" x14ac:dyDescent="0.25">
      <c r="B568" s="10" t="s">
        <v>768</v>
      </c>
    </row>
    <row r="569" spans="1:12" x14ac:dyDescent="0.25">
      <c r="A569" s="10" t="s">
        <v>562</v>
      </c>
    </row>
    <row r="570" spans="1:12" x14ac:dyDescent="0.25">
      <c r="B570" s="10" t="s">
        <v>741</v>
      </c>
      <c r="D570" s="13" t="s">
        <v>350</v>
      </c>
      <c r="E570" s="10" t="s">
        <v>742</v>
      </c>
    </row>
    <row r="571" spans="1:12" x14ac:dyDescent="0.25">
      <c r="B571" s="10" t="s">
        <v>636</v>
      </c>
      <c r="D571" s="13" t="s">
        <v>350</v>
      </c>
      <c r="E571" s="10" t="s">
        <v>743</v>
      </c>
    </row>
    <row r="572" spans="1:12" x14ac:dyDescent="0.25">
      <c r="B572" s="10" t="s">
        <v>636</v>
      </c>
      <c r="D572" s="13" t="s">
        <v>350</v>
      </c>
      <c r="E572" s="10" t="s">
        <v>744</v>
      </c>
    </row>
    <row r="573" spans="1:12" x14ac:dyDescent="0.25">
      <c r="B573" s="10" t="s">
        <v>741</v>
      </c>
      <c r="D573" s="13" t="s">
        <v>350</v>
      </c>
      <c r="E573" s="10" t="s">
        <v>518</v>
      </c>
    </row>
    <row r="574" spans="1:12" x14ac:dyDescent="0.25">
      <c r="B574" s="10" t="s">
        <v>636</v>
      </c>
      <c r="D574" s="13" t="s">
        <v>350</v>
      </c>
      <c r="E574" s="10" t="s">
        <v>745</v>
      </c>
    </row>
    <row r="575" spans="1:12" x14ac:dyDescent="0.25">
      <c r="B575" s="10" t="s">
        <v>636</v>
      </c>
      <c r="D575" s="13" t="s">
        <v>350</v>
      </c>
      <c r="E575" s="10" t="s">
        <v>746</v>
      </c>
    </row>
    <row r="578" spans="1:27" x14ac:dyDescent="0.25">
      <c r="A578" s="10" t="s">
        <v>563</v>
      </c>
    </row>
    <row r="580" spans="1:27" x14ac:dyDescent="0.25">
      <c r="A580" s="10" t="s">
        <v>564</v>
      </c>
      <c r="AA580" s="10" t="s">
        <v>769</v>
      </c>
    </row>
    <row r="581" spans="1:27" x14ac:dyDescent="0.25">
      <c r="A581" s="10" t="s">
        <v>365</v>
      </c>
    </row>
    <row r="582" spans="1:27" x14ac:dyDescent="0.25">
      <c r="B582" s="10" t="s">
        <v>636</v>
      </c>
      <c r="D582" s="13" t="s">
        <v>350</v>
      </c>
      <c r="E582" s="10" t="s">
        <v>772</v>
      </c>
      <c r="G582" s="10" t="s">
        <v>1003</v>
      </c>
    </row>
    <row r="583" spans="1:27" x14ac:dyDescent="0.25">
      <c r="B583" s="10" t="s">
        <v>770</v>
      </c>
      <c r="D583" s="13" t="s">
        <v>350</v>
      </c>
      <c r="E583" s="10" t="s">
        <v>773</v>
      </c>
    </row>
    <row r="584" spans="1:27" x14ac:dyDescent="0.25">
      <c r="B584" s="10" t="s">
        <v>771</v>
      </c>
      <c r="D584" s="13" t="s">
        <v>350</v>
      </c>
      <c r="E584" s="10" t="s">
        <v>776</v>
      </c>
      <c r="G584" s="10" t="s">
        <v>775</v>
      </c>
    </row>
    <row r="588" spans="1:27" x14ac:dyDescent="0.25">
      <c r="A588" s="10" t="s">
        <v>565</v>
      </c>
    </row>
    <row r="590" spans="1:27" x14ac:dyDescent="0.25">
      <c r="B590" s="10" t="s">
        <v>567</v>
      </c>
    </row>
    <row r="592" spans="1:27" x14ac:dyDescent="0.25">
      <c r="B592" s="10" t="s">
        <v>636</v>
      </c>
      <c r="D592" s="13" t="s">
        <v>350</v>
      </c>
      <c r="E592" s="10" t="s">
        <v>772</v>
      </c>
      <c r="G592" s="10" t="s">
        <v>774</v>
      </c>
    </row>
    <row r="593" spans="1:7" x14ac:dyDescent="0.25">
      <c r="B593" s="10" t="s">
        <v>770</v>
      </c>
      <c r="D593" s="13" t="s">
        <v>350</v>
      </c>
      <c r="E593" s="10" t="s">
        <v>773</v>
      </c>
    </row>
    <row r="594" spans="1:7" x14ac:dyDescent="0.25">
      <c r="B594" s="10" t="s">
        <v>771</v>
      </c>
      <c r="D594" s="13" t="s">
        <v>350</v>
      </c>
      <c r="E594" s="10" t="s">
        <v>776</v>
      </c>
      <c r="G594" s="10" t="s">
        <v>775</v>
      </c>
    </row>
    <row r="607" spans="1:7" x14ac:dyDescent="0.25">
      <c r="A607" s="10" t="s">
        <v>365</v>
      </c>
      <c r="D607" s="10" t="s">
        <v>566</v>
      </c>
    </row>
    <row r="617" spans="5:19" x14ac:dyDescent="0.25">
      <c r="E617" s="112"/>
      <c r="F617" s="112"/>
    </row>
    <row r="620" spans="5:19" x14ac:dyDescent="0.25">
      <c r="I620" s="13"/>
      <c r="S620" s="13"/>
    </row>
  </sheetData>
  <mergeCells count="9">
    <mergeCell ref="L497:O497"/>
    <mergeCell ref="L496:Q496"/>
    <mergeCell ref="L495:R495"/>
    <mergeCell ref="L277:M277"/>
    <mergeCell ref="L276:M276"/>
    <mergeCell ref="L278:M278"/>
    <mergeCell ref="P460:R460"/>
    <mergeCell ref="S460:V460"/>
    <mergeCell ref="L279:M279"/>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B2:S187"/>
  <sheetViews>
    <sheetView topLeftCell="A4" zoomScale="60" zoomScaleNormal="60" workbookViewId="0">
      <selection activeCell="X21" sqref="X21"/>
    </sheetView>
  </sheetViews>
  <sheetFormatPr defaultRowHeight="15" x14ac:dyDescent="0.25"/>
  <sheetData>
    <row r="2" spans="2:19" ht="12.75" customHeight="1" x14ac:dyDescent="0.25">
      <c r="G2" s="463" t="s">
        <v>788</v>
      </c>
      <c r="H2" s="463"/>
      <c r="J2" s="462" t="s">
        <v>1030</v>
      </c>
      <c r="K2" s="462" t="s">
        <v>1034</v>
      </c>
      <c r="L2" s="461" t="s">
        <v>639</v>
      </c>
      <c r="M2" s="461" t="s">
        <v>639</v>
      </c>
      <c r="N2" s="461" t="s">
        <v>259</v>
      </c>
      <c r="O2" s="462" t="s">
        <v>1035</v>
      </c>
      <c r="P2" s="462"/>
    </row>
    <row r="3" spans="2:19" ht="13.5" customHeight="1" x14ac:dyDescent="0.25">
      <c r="G3" s="463"/>
      <c r="H3" s="463"/>
      <c r="J3" s="462"/>
      <c r="K3" s="462"/>
      <c r="L3" s="461"/>
      <c r="M3" s="461"/>
      <c r="N3" s="461"/>
      <c r="O3" s="462"/>
      <c r="P3" s="462"/>
    </row>
    <row r="6" spans="2:19" x14ac:dyDescent="0.25">
      <c r="B6" s="465" t="s">
        <v>991</v>
      </c>
      <c r="C6" s="465"/>
      <c r="E6" t="s">
        <v>569</v>
      </c>
      <c r="I6" s="466" t="s">
        <v>992</v>
      </c>
      <c r="J6" s="466"/>
      <c r="L6" t="s">
        <v>571</v>
      </c>
      <c r="P6" s="466" t="s">
        <v>993</v>
      </c>
      <c r="Q6" s="466"/>
      <c r="S6" t="s">
        <v>611</v>
      </c>
    </row>
    <row r="7" spans="2:19" x14ac:dyDescent="0.25">
      <c r="E7" t="s">
        <v>570</v>
      </c>
      <c r="L7" t="s">
        <v>570</v>
      </c>
      <c r="S7" t="s">
        <v>570</v>
      </c>
    </row>
    <row r="10" spans="2:19" x14ac:dyDescent="0.25">
      <c r="S10" s="4"/>
    </row>
    <row r="11" spans="2:19" x14ac:dyDescent="0.25">
      <c r="S11" s="4"/>
    </row>
    <row r="12" spans="2:19" x14ac:dyDescent="0.25">
      <c r="B12" s="464" t="s">
        <v>568</v>
      </c>
      <c r="C12" s="464"/>
      <c r="D12" s="464"/>
      <c r="E12" t="s">
        <v>569</v>
      </c>
      <c r="I12" s="4" t="s">
        <v>631</v>
      </c>
      <c r="M12" s="464" t="s">
        <v>610</v>
      </c>
      <c r="N12" s="464"/>
      <c r="O12" t="s">
        <v>569</v>
      </c>
      <c r="S12" s="4"/>
    </row>
    <row r="13" spans="2:19" x14ac:dyDescent="0.25">
      <c r="E13" t="s">
        <v>570</v>
      </c>
      <c r="I13" s="4"/>
      <c r="O13" t="s">
        <v>570</v>
      </c>
      <c r="S13" s="4" t="s">
        <v>631</v>
      </c>
    </row>
    <row r="14" spans="2:19" x14ac:dyDescent="0.25">
      <c r="E14" t="s">
        <v>571</v>
      </c>
      <c r="I14" s="4" t="s">
        <v>632</v>
      </c>
      <c r="O14" t="s">
        <v>611</v>
      </c>
      <c r="S14" s="4"/>
    </row>
    <row r="15" spans="2:19" x14ac:dyDescent="0.25">
      <c r="E15" t="s">
        <v>570</v>
      </c>
      <c r="I15" s="4"/>
      <c r="O15" t="s">
        <v>570</v>
      </c>
      <c r="S15" s="4" t="s">
        <v>632</v>
      </c>
    </row>
    <row r="16" spans="2:19" x14ac:dyDescent="0.25">
      <c r="E16" t="s">
        <v>572</v>
      </c>
      <c r="I16" s="4" t="s">
        <v>633</v>
      </c>
      <c r="O16" t="s">
        <v>612</v>
      </c>
      <c r="S16" s="4"/>
    </row>
    <row r="17" spans="2:19" x14ac:dyDescent="0.25">
      <c r="E17" t="s">
        <v>573</v>
      </c>
      <c r="I17" s="4"/>
      <c r="O17" t="s">
        <v>573</v>
      </c>
      <c r="S17" s="4" t="s">
        <v>633</v>
      </c>
    </row>
    <row r="18" spans="2:19" x14ac:dyDescent="0.25">
      <c r="I18" s="4"/>
      <c r="S18" s="4"/>
    </row>
    <row r="19" spans="2:19" x14ac:dyDescent="0.25">
      <c r="I19" s="4"/>
      <c r="S19" s="4"/>
    </row>
    <row r="20" spans="2:19" x14ac:dyDescent="0.25">
      <c r="I20" s="4"/>
      <c r="S20" s="4"/>
    </row>
    <row r="21" spans="2:19" x14ac:dyDescent="0.25">
      <c r="B21" s="464" t="s">
        <v>574</v>
      </c>
      <c r="C21" s="464"/>
      <c r="D21" s="464"/>
      <c r="E21" t="s">
        <v>569</v>
      </c>
      <c r="I21" s="4" t="s">
        <v>631</v>
      </c>
      <c r="M21" s="464" t="s">
        <v>613</v>
      </c>
      <c r="N21" s="464"/>
      <c r="O21" t="s">
        <v>569</v>
      </c>
      <c r="S21" s="4"/>
    </row>
    <row r="22" spans="2:19" x14ac:dyDescent="0.25">
      <c r="E22" t="s">
        <v>570</v>
      </c>
      <c r="I22" s="4"/>
      <c r="O22" t="s">
        <v>570</v>
      </c>
      <c r="S22" s="4" t="s">
        <v>631</v>
      </c>
    </row>
    <row r="23" spans="2:19" x14ac:dyDescent="0.25">
      <c r="E23" t="s">
        <v>571</v>
      </c>
      <c r="I23" s="4" t="s">
        <v>632</v>
      </c>
      <c r="O23" t="s">
        <v>611</v>
      </c>
      <c r="S23" s="4"/>
    </row>
    <row r="24" spans="2:19" x14ac:dyDescent="0.25">
      <c r="E24" t="s">
        <v>570</v>
      </c>
      <c r="I24" s="4"/>
      <c r="O24" t="s">
        <v>570</v>
      </c>
      <c r="S24" s="4" t="s">
        <v>632</v>
      </c>
    </row>
    <row r="25" spans="2:19" x14ac:dyDescent="0.25">
      <c r="E25" t="s">
        <v>575</v>
      </c>
      <c r="I25" s="4" t="s">
        <v>633</v>
      </c>
      <c r="O25" t="s">
        <v>614</v>
      </c>
      <c r="S25" s="4"/>
    </row>
    <row r="26" spans="2:19" x14ac:dyDescent="0.25">
      <c r="E26" t="s">
        <v>573</v>
      </c>
      <c r="I26" s="4"/>
      <c r="O26" t="s">
        <v>573</v>
      </c>
      <c r="S26" s="4" t="s">
        <v>633</v>
      </c>
    </row>
    <row r="27" spans="2:19" x14ac:dyDescent="0.25">
      <c r="I27" s="4"/>
      <c r="S27" s="4"/>
    </row>
    <row r="28" spans="2:19" x14ac:dyDescent="0.25">
      <c r="I28" s="4"/>
      <c r="S28" s="4"/>
    </row>
    <row r="29" spans="2:19" x14ac:dyDescent="0.25">
      <c r="I29" s="4"/>
      <c r="S29" s="4"/>
    </row>
    <row r="30" spans="2:19" x14ac:dyDescent="0.25">
      <c r="B30" s="464" t="s">
        <v>577</v>
      </c>
      <c r="C30" s="464"/>
      <c r="D30" s="464"/>
      <c r="E30" s="82" t="s">
        <v>635</v>
      </c>
      <c r="I30" s="4" t="s">
        <v>631</v>
      </c>
      <c r="M30" s="464" t="s">
        <v>615</v>
      </c>
      <c r="N30" s="464"/>
      <c r="O30" t="s">
        <v>569</v>
      </c>
      <c r="S30" s="4" t="s">
        <v>631</v>
      </c>
    </row>
    <row r="31" spans="2:19" x14ac:dyDescent="0.25">
      <c r="E31" t="s">
        <v>570</v>
      </c>
      <c r="I31" s="4"/>
      <c r="M31" t="s">
        <v>468</v>
      </c>
      <c r="O31" t="s">
        <v>570</v>
      </c>
      <c r="S31" s="4"/>
    </row>
    <row r="32" spans="2:19" x14ac:dyDescent="0.25">
      <c r="E32" t="s">
        <v>571</v>
      </c>
      <c r="I32" s="4" t="s">
        <v>632</v>
      </c>
      <c r="O32" t="s">
        <v>611</v>
      </c>
      <c r="S32" s="4" t="s">
        <v>632</v>
      </c>
    </row>
    <row r="33" spans="2:19" x14ac:dyDescent="0.25">
      <c r="E33" t="s">
        <v>570</v>
      </c>
      <c r="I33" s="4"/>
      <c r="O33" t="s">
        <v>570</v>
      </c>
      <c r="S33" s="4"/>
    </row>
    <row r="34" spans="2:19" x14ac:dyDescent="0.25">
      <c r="E34" t="s">
        <v>576</v>
      </c>
      <c r="I34" s="4" t="s">
        <v>633</v>
      </c>
      <c r="O34" t="s">
        <v>616</v>
      </c>
      <c r="S34" s="4" t="s">
        <v>633</v>
      </c>
    </row>
    <row r="35" spans="2:19" x14ac:dyDescent="0.25">
      <c r="E35" t="s">
        <v>573</v>
      </c>
      <c r="I35" s="4"/>
      <c r="O35" t="s">
        <v>573</v>
      </c>
      <c r="S35" s="4"/>
    </row>
    <row r="36" spans="2:19" x14ac:dyDescent="0.25">
      <c r="I36" s="4"/>
      <c r="S36" s="4"/>
    </row>
    <row r="37" spans="2:19" x14ac:dyDescent="0.25">
      <c r="I37" s="4"/>
      <c r="S37" s="4"/>
    </row>
    <row r="38" spans="2:19" x14ac:dyDescent="0.25">
      <c r="I38" s="4"/>
    </row>
    <row r="39" spans="2:19" x14ac:dyDescent="0.25">
      <c r="B39" s="464" t="s">
        <v>578</v>
      </c>
      <c r="C39" s="464"/>
      <c r="D39" s="464"/>
      <c r="E39" s="82" t="s">
        <v>634</v>
      </c>
      <c r="I39" s="4" t="s">
        <v>631</v>
      </c>
      <c r="M39" s="464" t="s">
        <v>617</v>
      </c>
      <c r="N39" s="464"/>
      <c r="O39" t="s">
        <v>569</v>
      </c>
      <c r="S39" s="4"/>
    </row>
    <row r="40" spans="2:19" x14ac:dyDescent="0.25">
      <c r="E40" t="s">
        <v>570</v>
      </c>
      <c r="I40" s="4"/>
      <c r="O40" t="s">
        <v>570</v>
      </c>
      <c r="S40" s="122" t="s">
        <v>631</v>
      </c>
    </row>
    <row r="41" spans="2:19" x14ac:dyDescent="0.25">
      <c r="E41" t="s">
        <v>571</v>
      </c>
      <c r="I41" s="4" t="s">
        <v>632</v>
      </c>
      <c r="O41" t="s">
        <v>611</v>
      </c>
      <c r="S41" s="122"/>
    </row>
    <row r="42" spans="2:19" x14ac:dyDescent="0.25">
      <c r="E42" t="s">
        <v>570</v>
      </c>
      <c r="I42" s="4"/>
      <c r="O42" t="s">
        <v>570</v>
      </c>
      <c r="S42" s="122" t="s">
        <v>632</v>
      </c>
    </row>
    <row r="43" spans="2:19" x14ac:dyDescent="0.25">
      <c r="E43" t="s">
        <v>579</v>
      </c>
      <c r="I43" s="4" t="s">
        <v>633</v>
      </c>
      <c r="O43" t="s">
        <v>618</v>
      </c>
      <c r="S43" s="122"/>
    </row>
    <row r="44" spans="2:19" x14ac:dyDescent="0.25">
      <c r="E44" t="s">
        <v>573</v>
      </c>
      <c r="I44" s="4"/>
      <c r="O44" t="s">
        <v>573</v>
      </c>
      <c r="S44" s="122" t="s">
        <v>633</v>
      </c>
    </row>
    <row r="45" spans="2:19" x14ac:dyDescent="0.25">
      <c r="I45" s="4"/>
      <c r="S45" s="122"/>
    </row>
    <row r="46" spans="2:19" x14ac:dyDescent="0.25">
      <c r="I46" s="4"/>
      <c r="S46" s="122"/>
    </row>
    <row r="47" spans="2:19" x14ac:dyDescent="0.25">
      <c r="I47" s="4"/>
      <c r="S47" s="122"/>
    </row>
    <row r="48" spans="2:19" x14ac:dyDescent="0.25">
      <c r="B48" s="464" t="s">
        <v>580</v>
      </c>
      <c r="C48" s="464"/>
      <c r="D48" s="464"/>
      <c r="E48" t="s">
        <v>569</v>
      </c>
      <c r="I48" s="4" t="s">
        <v>631</v>
      </c>
      <c r="M48" s="121" t="s">
        <v>619</v>
      </c>
      <c r="N48" s="121"/>
      <c r="O48" t="s">
        <v>569</v>
      </c>
      <c r="S48" s="122"/>
    </row>
    <row r="49" spans="2:19" x14ac:dyDescent="0.25">
      <c r="E49" t="s">
        <v>570</v>
      </c>
      <c r="I49" s="4"/>
      <c r="O49" t="s">
        <v>570</v>
      </c>
      <c r="S49" s="122" t="s">
        <v>631</v>
      </c>
    </row>
    <row r="50" spans="2:19" x14ac:dyDescent="0.25">
      <c r="E50" t="s">
        <v>571</v>
      </c>
      <c r="I50" s="4" t="s">
        <v>632</v>
      </c>
      <c r="O50" t="s">
        <v>611</v>
      </c>
      <c r="S50" s="122"/>
    </row>
    <row r="51" spans="2:19" x14ac:dyDescent="0.25">
      <c r="E51" t="s">
        <v>570</v>
      </c>
      <c r="I51" s="4"/>
      <c r="O51" t="s">
        <v>570</v>
      </c>
      <c r="S51" s="122" t="s">
        <v>632</v>
      </c>
    </row>
    <row r="52" spans="2:19" x14ac:dyDescent="0.25">
      <c r="E52" t="s">
        <v>581</v>
      </c>
      <c r="I52" s="4" t="s">
        <v>633</v>
      </c>
      <c r="O52" t="s">
        <v>620</v>
      </c>
      <c r="S52" s="122"/>
    </row>
    <row r="53" spans="2:19" x14ac:dyDescent="0.25">
      <c r="E53" t="s">
        <v>573</v>
      </c>
      <c r="I53" s="4"/>
      <c r="O53" t="s">
        <v>573</v>
      </c>
      <c r="S53" s="122" t="s">
        <v>633</v>
      </c>
    </row>
    <row r="54" spans="2:19" x14ac:dyDescent="0.25">
      <c r="I54" s="4"/>
      <c r="S54" s="122"/>
    </row>
    <row r="55" spans="2:19" x14ac:dyDescent="0.25">
      <c r="I55" s="4"/>
      <c r="S55" s="122"/>
    </row>
    <row r="56" spans="2:19" x14ac:dyDescent="0.25">
      <c r="I56" s="4"/>
      <c r="S56" s="122"/>
    </row>
    <row r="57" spans="2:19" x14ac:dyDescent="0.25">
      <c r="B57" s="464" t="s">
        <v>582</v>
      </c>
      <c r="C57" s="464"/>
      <c r="D57" s="464"/>
      <c r="E57" t="s">
        <v>569</v>
      </c>
      <c r="I57" s="4" t="s">
        <v>631</v>
      </c>
      <c r="M57" s="121" t="s">
        <v>621</v>
      </c>
      <c r="N57" s="121"/>
      <c r="O57" t="s">
        <v>569</v>
      </c>
      <c r="S57" s="122"/>
    </row>
    <row r="58" spans="2:19" x14ac:dyDescent="0.25">
      <c r="E58" t="s">
        <v>570</v>
      </c>
      <c r="I58" s="4"/>
      <c r="O58" t="s">
        <v>570</v>
      </c>
      <c r="S58" s="122"/>
    </row>
    <row r="59" spans="2:19" x14ac:dyDescent="0.25">
      <c r="E59" t="s">
        <v>571</v>
      </c>
      <c r="I59" s="4" t="s">
        <v>632</v>
      </c>
      <c r="O59" t="s">
        <v>611</v>
      </c>
      <c r="S59" s="122" t="s">
        <v>631</v>
      </c>
    </row>
    <row r="60" spans="2:19" x14ac:dyDescent="0.25">
      <c r="E60" t="s">
        <v>570</v>
      </c>
      <c r="I60" s="4"/>
      <c r="O60" t="s">
        <v>570</v>
      </c>
      <c r="S60" s="122"/>
    </row>
    <row r="61" spans="2:19" x14ac:dyDescent="0.25">
      <c r="E61" t="s">
        <v>583</v>
      </c>
      <c r="I61" s="4" t="s">
        <v>633</v>
      </c>
      <c r="O61" t="s">
        <v>622</v>
      </c>
      <c r="S61" s="122" t="s">
        <v>632</v>
      </c>
    </row>
    <row r="62" spans="2:19" x14ac:dyDescent="0.25">
      <c r="E62" t="s">
        <v>573</v>
      </c>
      <c r="I62" s="4"/>
      <c r="O62" t="s">
        <v>573</v>
      </c>
      <c r="S62" s="122"/>
    </row>
    <row r="63" spans="2:19" x14ac:dyDescent="0.25">
      <c r="I63" s="4"/>
      <c r="S63" s="122" t="s">
        <v>633</v>
      </c>
    </row>
    <row r="64" spans="2:19" x14ac:dyDescent="0.25">
      <c r="I64" s="4"/>
      <c r="S64" s="122"/>
    </row>
    <row r="65" spans="2:19" x14ac:dyDescent="0.25">
      <c r="I65" s="4"/>
      <c r="S65" s="122"/>
    </row>
    <row r="66" spans="2:19" x14ac:dyDescent="0.25">
      <c r="B66" s="464" t="s">
        <v>584</v>
      </c>
      <c r="C66" s="464"/>
      <c r="D66" s="464"/>
      <c r="E66" t="s">
        <v>569</v>
      </c>
      <c r="I66" s="4" t="s">
        <v>631</v>
      </c>
      <c r="S66" s="122"/>
    </row>
    <row r="67" spans="2:19" x14ac:dyDescent="0.25">
      <c r="E67" t="s">
        <v>570</v>
      </c>
      <c r="I67" s="4"/>
      <c r="M67" s="121" t="s">
        <v>623</v>
      </c>
      <c r="N67" s="121"/>
      <c r="O67" t="s">
        <v>569</v>
      </c>
      <c r="S67" s="122"/>
    </row>
    <row r="68" spans="2:19" x14ac:dyDescent="0.25">
      <c r="E68" t="s">
        <v>571</v>
      </c>
      <c r="I68" s="4" t="s">
        <v>632</v>
      </c>
      <c r="O68" t="s">
        <v>570</v>
      </c>
      <c r="S68" s="122" t="s">
        <v>631</v>
      </c>
    </row>
    <row r="69" spans="2:19" x14ac:dyDescent="0.25">
      <c r="E69" t="s">
        <v>570</v>
      </c>
      <c r="I69" s="4"/>
      <c r="O69" t="s">
        <v>611</v>
      </c>
      <c r="S69" s="122"/>
    </row>
    <row r="70" spans="2:19" x14ac:dyDescent="0.25">
      <c r="E70" t="s">
        <v>585</v>
      </c>
      <c r="I70" s="4" t="s">
        <v>633</v>
      </c>
      <c r="O70" t="s">
        <v>570</v>
      </c>
      <c r="S70" s="122" t="s">
        <v>632</v>
      </c>
    </row>
    <row r="71" spans="2:19" x14ac:dyDescent="0.25">
      <c r="E71" t="s">
        <v>573</v>
      </c>
      <c r="I71" s="4"/>
      <c r="O71" t="s">
        <v>624</v>
      </c>
      <c r="S71" s="122"/>
    </row>
    <row r="72" spans="2:19" x14ac:dyDescent="0.25">
      <c r="I72" s="4"/>
      <c r="O72" t="s">
        <v>573</v>
      </c>
      <c r="S72" s="122" t="s">
        <v>633</v>
      </c>
    </row>
    <row r="73" spans="2:19" x14ac:dyDescent="0.25">
      <c r="I73" s="4"/>
      <c r="S73" s="122"/>
    </row>
    <row r="74" spans="2:19" x14ac:dyDescent="0.25">
      <c r="I74" s="4"/>
      <c r="S74" s="122"/>
    </row>
    <row r="75" spans="2:19" x14ac:dyDescent="0.25">
      <c r="B75" s="464" t="s">
        <v>582</v>
      </c>
      <c r="C75" s="464"/>
      <c r="D75" s="464"/>
      <c r="E75" t="s">
        <v>569</v>
      </c>
      <c r="I75" s="4" t="s">
        <v>631</v>
      </c>
      <c r="S75" s="122"/>
    </row>
    <row r="76" spans="2:19" x14ac:dyDescent="0.25">
      <c r="E76" t="s">
        <v>570</v>
      </c>
      <c r="I76" s="4"/>
      <c r="M76" s="121" t="s">
        <v>625</v>
      </c>
      <c r="N76" s="121"/>
      <c r="O76" t="s">
        <v>569</v>
      </c>
      <c r="S76" s="122"/>
    </row>
    <row r="77" spans="2:19" x14ac:dyDescent="0.25">
      <c r="E77" t="s">
        <v>571</v>
      </c>
      <c r="I77" s="4" t="s">
        <v>632</v>
      </c>
      <c r="O77" t="s">
        <v>570</v>
      </c>
      <c r="S77" s="122" t="s">
        <v>631</v>
      </c>
    </row>
    <row r="78" spans="2:19" x14ac:dyDescent="0.25">
      <c r="E78" t="s">
        <v>570</v>
      </c>
      <c r="I78" s="4"/>
      <c r="O78" t="s">
        <v>611</v>
      </c>
      <c r="S78" s="122"/>
    </row>
    <row r="79" spans="2:19" x14ac:dyDescent="0.25">
      <c r="E79" t="s">
        <v>586</v>
      </c>
      <c r="I79" s="4" t="s">
        <v>633</v>
      </c>
      <c r="O79" t="s">
        <v>570</v>
      </c>
      <c r="S79" s="122" t="s">
        <v>632</v>
      </c>
    </row>
    <row r="80" spans="2:19" x14ac:dyDescent="0.25">
      <c r="E80" t="s">
        <v>573</v>
      </c>
      <c r="I80" s="4"/>
      <c r="O80" t="s">
        <v>626</v>
      </c>
      <c r="S80" s="122"/>
    </row>
    <row r="81" spans="2:19" x14ac:dyDescent="0.25">
      <c r="I81" s="4"/>
      <c r="O81" t="s">
        <v>573</v>
      </c>
      <c r="S81" s="122" t="s">
        <v>633</v>
      </c>
    </row>
    <row r="82" spans="2:19" x14ac:dyDescent="0.25">
      <c r="I82" s="4"/>
      <c r="S82" s="122"/>
    </row>
    <row r="83" spans="2:19" x14ac:dyDescent="0.25">
      <c r="I83" s="4"/>
      <c r="S83" s="122"/>
    </row>
    <row r="84" spans="2:19" x14ac:dyDescent="0.25">
      <c r="B84" s="464" t="s">
        <v>587</v>
      </c>
      <c r="C84" s="464"/>
      <c r="D84" s="464"/>
      <c r="E84" t="s">
        <v>569</v>
      </c>
      <c r="I84" s="4" t="s">
        <v>631</v>
      </c>
      <c r="S84" s="122"/>
    </row>
    <row r="85" spans="2:19" x14ac:dyDescent="0.25">
      <c r="E85" t="s">
        <v>570</v>
      </c>
      <c r="I85" s="4"/>
      <c r="M85" s="121" t="s">
        <v>627</v>
      </c>
      <c r="N85" s="121"/>
      <c r="O85" t="s">
        <v>569</v>
      </c>
      <c r="S85" s="122"/>
    </row>
    <row r="86" spans="2:19" x14ac:dyDescent="0.25">
      <c r="E86" t="s">
        <v>571</v>
      </c>
      <c r="I86" s="4" t="s">
        <v>632</v>
      </c>
      <c r="O86" t="s">
        <v>570</v>
      </c>
      <c r="S86" s="122" t="s">
        <v>631</v>
      </c>
    </row>
    <row r="87" spans="2:19" x14ac:dyDescent="0.25">
      <c r="E87" t="s">
        <v>570</v>
      </c>
      <c r="I87" s="4"/>
      <c r="O87" t="s">
        <v>611</v>
      </c>
      <c r="S87" s="122"/>
    </row>
    <row r="88" spans="2:19" x14ac:dyDescent="0.25">
      <c r="E88" t="s">
        <v>588</v>
      </c>
      <c r="I88" s="4" t="s">
        <v>633</v>
      </c>
      <c r="O88" t="s">
        <v>570</v>
      </c>
      <c r="S88" s="122" t="s">
        <v>632</v>
      </c>
    </row>
    <row r="89" spans="2:19" x14ac:dyDescent="0.25">
      <c r="E89" t="s">
        <v>573</v>
      </c>
      <c r="I89" s="4"/>
      <c r="O89" t="s">
        <v>628</v>
      </c>
      <c r="S89" s="122"/>
    </row>
    <row r="90" spans="2:19" x14ac:dyDescent="0.25">
      <c r="I90" s="4"/>
      <c r="O90" t="s">
        <v>573</v>
      </c>
      <c r="S90" s="122" t="s">
        <v>633</v>
      </c>
    </row>
    <row r="91" spans="2:19" x14ac:dyDescent="0.25">
      <c r="I91" s="4"/>
    </row>
    <row r="92" spans="2:19" x14ac:dyDescent="0.25">
      <c r="I92" s="4"/>
    </row>
    <row r="93" spans="2:19" x14ac:dyDescent="0.25">
      <c r="B93" s="464" t="s">
        <v>589</v>
      </c>
      <c r="C93" s="464"/>
      <c r="D93" s="464"/>
      <c r="E93" t="s">
        <v>569</v>
      </c>
      <c r="I93" s="4" t="s">
        <v>631</v>
      </c>
    </row>
    <row r="94" spans="2:19" x14ac:dyDescent="0.25">
      <c r="E94" t="s">
        <v>570</v>
      </c>
      <c r="I94" s="4"/>
      <c r="M94" s="121" t="s">
        <v>629</v>
      </c>
      <c r="N94" s="121"/>
      <c r="O94" t="s">
        <v>569</v>
      </c>
      <c r="S94" s="122" t="s">
        <v>631</v>
      </c>
    </row>
    <row r="95" spans="2:19" x14ac:dyDescent="0.25">
      <c r="E95" t="s">
        <v>571</v>
      </c>
      <c r="I95" s="4" t="s">
        <v>632</v>
      </c>
      <c r="O95" t="s">
        <v>570</v>
      </c>
      <c r="S95" s="122"/>
    </row>
    <row r="96" spans="2:19" x14ac:dyDescent="0.25">
      <c r="E96" t="s">
        <v>570</v>
      </c>
      <c r="I96" s="4"/>
      <c r="O96" t="s">
        <v>611</v>
      </c>
      <c r="S96" s="122" t="s">
        <v>632</v>
      </c>
    </row>
    <row r="97" spans="2:19" x14ac:dyDescent="0.25">
      <c r="E97" t="s">
        <v>590</v>
      </c>
      <c r="I97" s="4" t="s">
        <v>633</v>
      </c>
      <c r="O97" t="s">
        <v>570</v>
      </c>
      <c r="S97" s="122"/>
    </row>
    <row r="98" spans="2:19" x14ac:dyDescent="0.25">
      <c r="E98" t="s">
        <v>573</v>
      </c>
      <c r="I98" s="4"/>
      <c r="O98" t="s">
        <v>630</v>
      </c>
      <c r="S98" s="122" t="s">
        <v>633</v>
      </c>
    </row>
    <row r="99" spans="2:19" x14ac:dyDescent="0.25">
      <c r="I99" s="4"/>
      <c r="O99" t="s">
        <v>573</v>
      </c>
    </row>
    <row r="100" spans="2:19" x14ac:dyDescent="0.25">
      <c r="I100" s="4"/>
    </row>
    <row r="101" spans="2:19" x14ac:dyDescent="0.25">
      <c r="I101" s="4"/>
    </row>
    <row r="102" spans="2:19" x14ac:dyDescent="0.25">
      <c r="B102" s="464" t="s">
        <v>591</v>
      </c>
      <c r="C102" s="464"/>
      <c r="D102" s="464"/>
      <c r="E102" t="s">
        <v>569</v>
      </c>
      <c r="I102" s="4" t="s">
        <v>631</v>
      </c>
    </row>
    <row r="103" spans="2:19" x14ac:dyDescent="0.25">
      <c r="E103" t="s">
        <v>570</v>
      </c>
      <c r="I103" s="4"/>
    </row>
    <row r="104" spans="2:19" x14ac:dyDescent="0.25">
      <c r="E104" t="s">
        <v>571</v>
      </c>
      <c r="I104" s="4" t="s">
        <v>632</v>
      </c>
    </row>
    <row r="105" spans="2:19" x14ac:dyDescent="0.25">
      <c r="E105" t="s">
        <v>570</v>
      </c>
      <c r="I105" s="4"/>
    </row>
    <row r="106" spans="2:19" x14ac:dyDescent="0.25">
      <c r="E106" t="s">
        <v>592</v>
      </c>
      <c r="I106" s="4" t="s">
        <v>633</v>
      </c>
    </row>
    <row r="107" spans="2:19" x14ac:dyDescent="0.25">
      <c r="E107" t="s">
        <v>573</v>
      </c>
      <c r="I107" s="4"/>
    </row>
    <row r="108" spans="2:19" x14ac:dyDescent="0.25">
      <c r="I108" s="4"/>
    </row>
    <row r="109" spans="2:19" x14ac:dyDescent="0.25">
      <c r="I109" s="4"/>
    </row>
    <row r="110" spans="2:19" x14ac:dyDescent="0.25">
      <c r="I110" s="4"/>
    </row>
    <row r="111" spans="2:19" x14ac:dyDescent="0.25">
      <c r="B111" s="464" t="s">
        <v>593</v>
      </c>
      <c r="C111" s="464"/>
      <c r="D111" s="464"/>
      <c r="E111" t="s">
        <v>569</v>
      </c>
      <c r="I111" s="4" t="s">
        <v>631</v>
      </c>
    </row>
    <row r="112" spans="2:19" x14ac:dyDescent="0.25">
      <c r="E112" t="s">
        <v>570</v>
      </c>
      <c r="I112" s="4"/>
    </row>
    <row r="113" spans="2:9" x14ac:dyDescent="0.25">
      <c r="E113" t="s">
        <v>571</v>
      </c>
      <c r="I113" s="4" t="s">
        <v>632</v>
      </c>
    </row>
    <row r="114" spans="2:9" x14ac:dyDescent="0.25">
      <c r="E114" t="s">
        <v>570</v>
      </c>
      <c r="I114" s="4"/>
    </row>
    <row r="115" spans="2:9" x14ac:dyDescent="0.25">
      <c r="E115" t="s">
        <v>594</v>
      </c>
      <c r="I115" s="4" t="s">
        <v>633</v>
      </c>
    </row>
    <row r="116" spans="2:9" x14ac:dyDescent="0.25">
      <c r="E116" t="s">
        <v>573</v>
      </c>
      <c r="I116" s="4"/>
    </row>
    <row r="117" spans="2:9" x14ac:dyDescent="0.25">
      <c r="I117" s="4"/>
    </row>
    <row r="118" spans="2:9" x14ac:dyDescent="0.25">
      <c r="I118" s="4"/>
    </row>
    <row r="119" spans="2:9" x14ac:dyDescent="0.25">
      <c r="I119" s="4"/>
    </row>
    <row r="120" spans="2:9" x14ac:dyDescent="0.25">
      <c r="B120" s="464" t="s">
        <v>595</v>
      </c>
      <c r="C120" s="464"/>
      <c r="D120" s="464"/>
      <c r="E120" t="s">
        <v>569</v>
      </c>
      <c r="I120" s="4" t="s">
        <v>631</v>
      </c>
    </row>
    <row r="121" spans="2:9" x14ac:dyDescent="0.25">
      <c r="E121" t="s">
        <v>570</v>
      </c>
      <c r="I121" s="4"/>
    </row>
    <row r="122" spans="2:9" x14ac:dyDescent="0.25">
      <c r="E122" t="s">
        <v>571</v>
      </c>
      <c r="I122" s="4" t="s">
        <v>632</v>
      </c>
    </row>
    <row r="123" spans="2:9" x14ac:dyDescent="0.25">
      <c r="E123" t="s">
        <v>570</v>
      </c>
      <c r="I123" s="4"/>
    </row>
    <row r="124" spans="2:9" x14ac:dyDescent="0.25">
      <c r="E124" t="s">
        <v>596</v>
      </c>
      <c r="I124" s="4" t="s">
        <v>633</v>
      </c>
    </row>
    <row r="125" spans="2:9" x14ac:dyDescent="0.25">
      <c r="E125" t="s">
        <v>573</v>
      </c>
      <c r="I125" s="4"/>
    </row>
    <row r="126" spans="2:9" x14ac:dyDescent="0.25">
      <c r="I126" s="4"/>
    </row>
    <row r="127" spans="2:9" x14ac:dyDescent="0.25">
      <c r="I127" s="4"/>
    </row>
    <row r="128" spans="2:9" x14ac:dyDescent="0.25">
      <c r="I128" s="4"/>
    </row>
    <row r="129" spans="2:9" x14ac:dyDescent="0.25">
      <c r="B129" s="464" t="s">
        <v>597</v>
      </c>
      <c r="C129" s="464"/>
      <c r="D129" s="464"/>
      <c r="E129" t="s">
        <v>569</v>
      </c>
      <c r="I129" s="4" t="s">
        <v>631</v>
      </c>
    </row>
    <row r="130" spans="2:9" x14ac:dyDescent="0.25">
      <c r="E130" t="s">
        <v>570</v>
      </c>
      <c r="I130" s="4"/>
    </row>
    <row r="131" spans="2:9" x14ac:dyDescent="0.25">
      <c r="E131" t="s">
        <v>571</v>
      </c>
      <c r="I131" s="4" t="s">
        <v>632</v>
      </c>
    </row>
    <row r="132" spans="2:9" x14ac:dyDescent="0.25">
      <c r="E132" t="s">
        <v>570</v>
      </c>
      <c r="I132" s="4"/>
    </row>
    <row r="133" spans="2:9" x14ac:dyDescent="0.25">
      <c r="E133" t="s">
        <v>598</v>
      </c>
      <c r="I133" s="4" t="s">
        <v>633</v>
      </c>
    </row>
    <row r="134" spans="2:9" x14ac:dyDescent="0.25">
      <c r="E134" t="s">
        <v>573</v>
      </c>
      <c r="I134" s="4"/>
    </row>
    <row r="135" spans="2:9" x14ac:dyDescent="0.25">
      <c r="I135" s="4"/>
    </row>
    <row r="136" spans="2:9" x14ac:dyDescent="0.25">
      <c r="I136" s="4"/>
    </row>
    <row r="137" spans="2:9" x14ac:dyDescent="0.25">
      <c r="I137" s="4"/>
    </row>
    <row r="138" spans="2:9" x14ac:dyDescent="0.25">
      <c r="B138" s="464" t="s">
        <v>599</v>
      </c>
      <c r="C138" s="464"/>
      <c r="D138" s="464"/>
      <c r="E138" t="s">
        <v>569</v>
      </c>
      <c r="I138" s="4" t="s">
        <v>631</v>
      </c>
    </row>
    <row r="139" spans="2:9" x14ac:dyDescent="0.25">
      <c r="E139" t="s">
        <v>570</v>
      </c>
      <c r="I139" s="4"/>
    </row>
    <row r="140" spans="2:9" x14ac:dyDescent="0.25">
      <c r="E140" t="s">
        <v>571</v>
      </c>
      <c r="I140" s="4" t="s">
        <v>632</v>
      </c>
    </row>
    <row r="141" spans="2:9" x14ac:dyDescent="0.25">
      <c r="E141" t="s">
        <v>570</v>
      </c>
      <c r="I141" s="4"/>
    </row>
    <row r="142" spans="2:9" x14ac:dyDescent="0.25">
      <c r="E142" t="s">
        <v>600</v>
      </c>
      <c r="I142" s="4" t="s">
        <v>633</v>
      </c>
    </row>
    <row r="143" spans="2:9" x14ac:dyDescent="0.25">
      <c r="E143" t="s">
        <v>573</v>
      </c>
      <c r="I143" s="4"/>
    </row>
    <row r="144" spans="2:9" x14ac:dyDescent="0.25">
      <c r="I144" s="4"/>
    </row>
    <row r="145" spans="2:9" x14ac:dyDescent="0.25">
      <c r="I145" s="4"/>
    </row>
    <row r="146" spans="2:9" x14ac:dyDescent="0.25">
      <c r="I146" s="4"/>
    </row>
    <row r="147" spans="2:9" x14ac:dyDescent="0.25">
      <c r="B147" s="464" t="s">
        <v>601</v>
      </c>
      <c r="C147" s="464"/>
      <c r="D147" s="464"/>
      <c r="E147" t="s">
        <v>569</v>
      </c>
      <c r="I147" s="4" t="s">
        <v>631</v>
      </c>
    </row>
    <row r="148" spans="2:9" x14ac:dyDescent="0.25">
      <c r="E148" t="s">
        <v>570</v>
      </c>
      <c r="I148" s="4"/>
    </row>
    <row r="149" spans="2:9" x14ac:dyDescent="0.25">
      <c r="E149" t="s">
        <v>571</v>
      </c>
      <c r="I149" s="4" t="s">
        <v>632</v>
      </c>
    </row>
    <row r="150" spans="2:9" x14ac:dyDescent="0.25">
      <c r="E150" t="s">
        <v>570</v>
      </c>
      <c r="I150" s="4"/>
    </row>
    <row r="151" spans="2:9" x14ac:dyDescent="0.25">
      <c r="E151" t="s">
        <v>602</v>
      </c>
      <c r="I151" s="4" t="s">
        <v>633</v>
      </c>
    </row>
    <row r="152" spans="2:9" x14ac:dyDescent="0.25">
      <c r="E152" t="s">
        <v>573</v>
      </c>
      <c r="I152" s="4"/>
    </row>
    <row r="153" spans="2:9" x14ac:dyDescent="0.25">
      <c r="I153" s="4"/>
    </row>
    <row r="154" spans="2:9" x14ac:dyDescent="0.25">
      <c r="I154" s="4"/>
    </row>
    <row r="155" spans="2:9" x14ac:dyDescent="0.25">
      <c r="I155" s="4"/>
    </row>
    <row r="156" spans="2:9" x14ac:dyDescent="0.25">
      <c r="B156" s="464" t="s">
        <v>603</v>
      </c>
      <c r="C156" s="464"/>
      <c r="D156" s="464"/>
      <c r="E156" t="s">
        <v>569</v>
      </c>
      <c r="I156" s="4" t="s">
        <v>631</v>
      </c>
    </row>
    <row r="157" spans="2:9" x14ac:dyDescent="0.25">
      <c r="E157" t="s">
        <v>570</v>
      </c>
      <c r="I157" s="4"/>
    </row>
    <row r="158" spans="2:9" x14ac:dyDescent="0.25">
      <c r="E158" t="s">
        <v>571</v>
      </c>
      <c r="I158" s="4" t="s">
        <v>632</v>
      </c>
    </row>
    <row r="159" spans="2:9" x14ac:dyDescent="0.25">
      <c r="E159" t="s">
        <v>570</v>
      </c>
      <c r="I159" s="4"/>
    </row>
    <row r="160" spans="2:9" x14ac:dyDescent="0.25">
      <c r="E160" t="s">
        <v>604</v>
      </c>
      <c r="I160" s="4" t="s">
        <v>633</v>
      </c>
    </row>
    <row r="161" spans="2:9" x14ac:dyDescent="0.25">
      <c r="E161" t="s">
        <v>573</v>
      </c>
      <c r="I161" s="4"/>
    </row>
    <row r="162" spans="2:9" x14ac:dyDescent="0.25">
      <c r="I162" s="4"/>
    </row>
    <row r="163" spans="2:9" x14ac:dyDescent="0.25">
      <c r="I163" s="4"/>
    </row>
    <row r="164" spans="2:9" x14ac:dyDescent="0.25">
      <c r="I164" s="4"/>
    </row>
    <row r="165" spans="2:9" x14ac:dyDescent="0.25">
      <c r="B165" s="464" t="s">
        <v>605</v>
      </c>
      <c r="C165" s="464"/>
      <c r="D165" s="464"/>
      <c r="E165" t="s">
        <v>569</v>
      </c>
      <c r="I165" s="4" t="s">
        <v>631</v>
      </c>
    </row>
    <row r="166" spans="2:9" x14ac:dyDescent="0.25">
      <c r="E166" t="s">
        <v>570</v>
      </c>
      <c r="I166" s="4"/>
    </row>
    <row r="167" spans="2:9" x14ac:dyDescent="0.25">
      <c r="E167" t="s">
        <v>571</v>
      </c>
      <c r="I167" s="4" t="s">
        <v>632</v>
      </c>
    </row>
    <row r="168" spans="2:9" x14ac:dyDescent="0.25">
      <c r="E168" t="s">
        <v>570</v>
      </c>
      <c r="I168" s="4"/>
    </row>
    <row r="169" spans="2:9" x14ac:dyDescent="0.25">
      <c r="E169" t="s">
        <v>606</v>
      </c>
      <c r="I169" s="4" t="s">
        <v>633</v>
      </c>
    </row>
    <row r="170" spans="2:9" x14ac:dyDescent="0.25">
      <c r="E170" t="s">
        <v>573</v>
      </c>
      <c r="I170" s="4"/>
    </row>
    <row r="171" spans="2:9" x14ac:dyDescent="0.25">
      <c r="I171" s="4"/>
    </row>
    <row r="172" spans="2:9" x14ac:dyDescent="0.25">
      <c r="I172" s="4"/>
    </row>
    <row r="173" spans="2:9" x14ac:dyDescent="0.25">
      <c r="B173" s="464" t="s">
        <v>608</v>
      </c>
      <c r="C173" s="464"/>
      <c r="D173" s="464"/>
      <c r="E173" t="s">
        <v>569</v>
      </c>
      <c r="I173" s="4" t="s">
        <v>631</v>
      </c>
    </row>
    <row r="174" spans="2:9" x14ac:dyDescent="0.25">
      <c r="E174" t="s">
        <v>570</v>
      </c>
      <c r="I174" s="4"/>
    </row>
    <row r="175" spans="2:9" x14ac:dyDescent="0.25">
      <c r="E175" t="s">
        <v>571</v>
      </c>
      <c r="I175" s="4" t="s">
        <v>632</v>
      </c>
    </row>
    <row r="176" spans="2:9" x14ac:dyDescent="0.25">
      <c r="E176" t="s">
        <v>570</v>
      </c>
      <c r="I176" s="4"/>
    </row>
    <row r="177" spans="2:9" x14ac:dyDescent="0.25">
      <c r="E177" t="s">
        <v>607</v>
      </c>
      <c r="I177" s="4" t="s">
        <v>633</v>
      </c>
    </row>
    <row r="178" spans="2:9" x14ac:dyDescent="0.25">
      <c r="E178" t="s">
        <v>573</v>
      </c>
      <c r="I178" s="4"/>
    </row>
    <row r="179" spans="2:9" x14ac:dyDescent="0.25">
      <c r="I179" s="4"/>
    </row>
    <row r="180" spans="2:9" x14ac:dyDescent="0.25">
      <c r="I180" s="4"/>
    </row>
    <row r="181" spans="2:9" x14ac:dyDescent="0.25">
      <c r="I181" s="4"/>
    </row>
    <row r="182" spans="2:9" x14ac:dyDescent="0.25">
      <c r="B182" s="464" t="s">
        <v>508</v>
      </c>
      <c r="C182" s="464"/>
      <c r="D182" s="464"/>
      <c r="E182" t="s">
        <v>569</v>
      </c>
      <c r="I182" s="4" t="s">
        <v>631</v>
      </c>
    </row>
    <row r="183" spans="2:9" x14ac:dyDescent="0.25">
      <c r="E183" t="s">
        <v>570</v>
      </c>
      <c r="I183" s="4"/>
    </row>
    <row r="184" spans="2:9" x14ac:dyDescent="0.25">
      <c r="E184" t="s">
        <v>571</v>
      </c>
      <c r="I184" s="4" t="s">
        <v>632</v>
      </c>
    </row>
    <row r="185" spans="2:9" x14ac:dyDescent="0.25">
      <c r="E185" t="s">
        <v>570</v>
      </c>
      <c r="I185" s="4"/>
    </row>
    <row r="186" spans="2:9" x14ac:dyDescent="0.25">
      <c r="E186" t="s">
        <v>609</v>
      </c>
      <c r="I186" s="4" t="s">
        <v>633</v>
      </c>
    </row>
    <row r="187" spans="2:9" x14ac:dyDescent="0.25">
      <c r="E187" t="s">
        <v>573</v>
      </c>
    </row>
  </sheetData>
  <mergeCells count="34">
    <mergeCell ref="M30:N30"/>
    <mergeCell ref="P6:Q6"/>
    <mergeCell ref="B12:D12"/>
    <mergeCell ref="B21:D21"/>
    <mergeCell ref="M12:N12"/>
    <mergeCell ref="M21:N21"/>
    <mergeCell ref="B120:D120"/>
    <mergeCell ref="B129:D129"/>
    <mergeCell ref="B30:D30"/>
    <mergeCell ref="B6:C6"/>
    <mergeCell ref="I6:J6"/>
    <mergeCell ref="B173:D173"/>
    <mergeCell ref="B182:D182"/>
    <mergeCell ref="M39:N39"/>
    <mergeCell ref="B147:D147"/>
    <mergeCell ref="B156:D156"/>
    <mergeCell ref="B165:D165"/>
    <mergeCell ref="B138:D138"/>
    <mergeCell ref="B39:D39"/>
    <mergeCell ref="B48:D48"/>
    <mergeCell ref="B57:D57"/>
    <mergeCell ref="B66:D66"/>
    <mergeCell ref="B75:D75"/>
    <mergeCell ref="B84:D84"/>
    <mergeCell ref="B93:D93"/>
    <mergeCell ref="B102:D102"/>
    <mergeCell ref="B111:D111"/>
    <mergeCell ref="L2:L3"/>
    <mergeCell ref="M2:M3"/>
    <mergeCell ref="N2:N3"/>
    <mergeCell ref="O2:P3"/>
    <mergeCell ref="G2:H3"/>
    <mergeCell ref="J2:J3"/>
    <mergeCell ref="K2:K3"/>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A1:V539"/>
  <sheetViews>
    <sheetView topLeftCell="C110" zoomScaleNormal="100" workbookViewId="0">
      <selection activeCell="N139" sqref="N139"/>
    </sheetView>
  </sheetViews>
  <sheetFormatPr defaultRowHeight="15" x14ac:dyDescent="0.25"/>
  <cols>
    <col min="10" max="10" width="11.7109375" customWidth="1"/>
    <col min="12" max="12" width="10.42578125" customWidth="1"/>
  </cols>
  <sheetData>
    <row r="1" spans="1:17" ht="33.75" x14ac:dyDescent="0.5">
      <c r="G1" s="463" t="s">
        <v>1038</v>
      </c>
      <c r="H1" s="463"/>
      <c r="I1" s="463"/>
      <c r="K1" s="143" t="s">
        <v>1030</v>
      </c>
      <c r="L1" s="143" t="s">
        <v>1037</v>
      </c>
      <c r="M1" s="144" t="s">
        <v>639</v>
      </c>
      <c r="N1" s="144" t="s">
        <v>639</v>
      </c>
      <c r="O1" s="467" t="s">
        <v>1032</v>
      </c>
      <c r="P1" s="467"/>
      <c r="Q1" s="467"/>
    </row>
    <row r="2" spans="1:17" x14ac:dyDescent="0.25">
      <c r="C2" s="3" t="s">
        <v>975</v>
      </c>
      <c r="D2" s="3"/>
    </row>
    <row r="3" spans="1:17" x14ac:dyDescent="0.25">
      <c r="A3" s="472" t="s">
        <v>788</v>
      </c>
      <c r="B3" s="472"/>
      <c r="C3" t="s">
        <v>569</v>
      </c>
    </row>
    <row r="4" spans="1:17" x14ac:dyDescent="0.25">
      <c r="C4" t="s">
        <v>570</v>
      </c>
    </row>
    <row r="5" spans="1:17" x14ac:dyDescent="0.25">
      <c r="A5" s="472" t="s">
        <v>789</v>
      </c>
      <c r="B5" s="472"/>
      <c r="C5" t="s">
        <v>783</v>
      </c>
    </row>
    <row r="6" spans="1:17" x14ac:dyDescent="0.25">
      <c r="C6" t="s">
        <v>784</v>
      </c>
      <c r="Q6" t="s">
        <v>3547</v>
      </c>
    </row>
    <row r="7" spans="1:17" x14ac:dyDescent="0.25">
      <c r="Q7" t="s">
        <v>3548</v>
      </c>
    </row>
    <row r="8" spans="1:17" x14ac:dyDescent="0.25">
      <c r="D8" s="96" t="s">
        <v>696</v>
      </c>
      <c r="G8" t="s">
        <v>990</v>
      </c>
    </row>
    <row r="9" spans="1:17" x14ac:dyDescent="0.25">
      <c r="D9" s="96" t="s">
        <v>172</v>
      </c>
      <c r="G9" t="s">
        <v>790</v>
      </c>
    </row>
    <row r="10" spans="1:17" x14ac:dyDescent="0.25">
      <c r="D10" s="14" t="s">
        <v>785</v>
      </c>
      <c r="G10" t="s">
        <v>792</v>
      </c>
    </row>
    <row r="11" spans="1:17" x14ac:dyDescent="0.25">
      <c r="D11" s="96" t="s">
        <v>264</v>
      </c>
      <c r="G11" s="145" t="s">
        <v>813</v>
      </c>
      <c r="H11" s="145"/>
      <c r="I11" s="145"/>
      <c r="J11" s="145"/>
    </row>
    <row r="12" spans="1:17" x14ac:dyDescent="0.25">
      <c r="D12" s="96" t="s">
        <v>639</v>
      </c>
      <c r="G12" t="s">
        <v>472</v>
      </c>
    </row>
    <row r="13" spans="1:17" x14ac:dyDescent="0.25">
      <c r="D13" s="96" t="s">
        <v>707</v>
      </c>
      <c r="G13" t="s">
        <v>791</v>
      </c>
    </row>
    <row r="14" spans="1:17" x14ac:dyDescent="0.25">
      <c r="D14" s="4" t="s">
        <v>786</v>
      </c>
      <c r="G14" t="s">
        <v>787</v>
      </c>
    </row>
    <row r="16" spans="1:17" x14ac:dyDescent="0.25">
      <c r="F16" s="4" t="s">
        <v>793</v>
      </c>
      <c r="H16" s="113" t="s">
        <v>796</v>
      </c>
      <c r="I16" s="113"/>
      <c r="J16" s="113"/>
      <c r="K16" s="113"/>
    </row>
    <row r="17" spans="2:22" x14ac:dyDescent="0.25">
      <c r="F17" s="83" t="s">
        <v>64</v>
      </c>
      <c r="H17" t="s">
        <v>1041</v>
      </c>
    </row>
    <row r="18" spans="2:22" x14ac:dyDescent="0.25">
      <c r="F18" s="83" t="s">
        <v>706</v>
      </c>
      <c r="H18" t="s">
        <v>1040</v>
      </c>
    </row>
    <row r="19" spans="2:22" x14ac:dyDescent="0.25">
      <c r="F19" s="83" t="s">
        <v>197</v>
      </c>
      <c r="H19" t="s">
        <v>839</v>
      </c>
    </row>
    <row r="20" spans="2:22" x14ac:dyDescent="0.25">
      <c r="F20" s="83" t="s">
        <v>639</v>
      </c>
      <c r="H20" t="s">
        <v>472</v>
      </c>
    </row>
    <row r="21" spans="2:22" x14ac:dyDescent="0.25">
      <c r="F21" s="4">
        <v>83</v>
      </c>
      <c r="H21" s="97" t="s">
        <v>797</v>
      </c>
      <c r="I21" s="97"/>
      <c r="J21" s="97"/>
      <c r="K21" s="97"/>
    </row>
    <row r="22" spans="2:22" x14ac:dyDescent="0.25">
      <c r="F22" s="4" t="s">
        <v>795</v>
      </c>
      <c r="H22" s="97" t="s">
        <v>798</v>
      </c>
      <c r="I22" s="97"/>
      <c r="J22" s="97"/>
      <c r="K22" s="97"/>
    </row>
    <row r="23" spans="2:22" x14ac:dyDescent="0.25">
      <c r="F23" s="4">
        <v>83</v>
      </c>
      <c r="H23" s="97" t="s">
        <v>799</v>
      </c>
      <c r="I23" s="97"/>
      <c r="J23" s="97"/>
      <c r="K23" s="97"/>
    </row>
    <row r="24" spans="2:22" x14ac:dyDescent="0.25">
      <c r="F24" s="4" t="s">
        <v>795</v>
      </c>
      <c r="H24" s="97" t="s">
        <v>800</v>
      </c>
      <c r="I24" s="97"/>
      <c r="J24" s="97"/>
      <c r="K24" s="97"/>
    </row>
    <row r="25" spans="2:22" x14ac:dyDescent="0.25">
      <c r="F25" s="4">
        <v>9000</v>
      </c>
    </row>
    <row r="27" spans="2:22" x14ac:dyDescent="0.25">
      <c r="B27" s="113" t="s">
        <v>806</v>
      </c>
      <c r="C27" s="113"/>
      <c r="D27" s="113"/>
      <c r="E27" s="113"/>
      <c r="F27" s="113"/>
      <c r="G27" s="113"/>
      <c r="H27" s="113"/>
      <c r="I27" s="113"/>
      <c r="J27" s="113"/>
      <c r="K27" s="113"/>
      <c r="L27" s="113"/>
      <c r="N27" s="97" t="s">
        <v>953</v>
      </c>
      <c r="O27" s="97"/>
      <c r="P27" s="97"/>
      <c r="Q27" s="97"/>
      <c r="R27" s="97"/>
      <c r="S27" s="97"/>
      <c r="T27" s="97"/>
      <c r="U27" s="97"/>
      <c r="V27" s="97"/>
    </row>
    <row r="28" spans="2:22" x14ac:dyDescent="0.25">
      <c r="B28" s="113"/>
      <c r="C28" s="113" t="s">
        <v>801</v>
      </c>
      <c r="D28" s="113"/>
      <c r="E28" s="113"/>
      <c r="F28" s="113"/>
      <c r="G28" s="113"/>
      <c r="H28" s="113"/>
      <c r="I28" s="113"/>
      <c r="J28" s="113"/>
      <c r="K28" s="113"/>
      <c r="L28" s="113"/>
      <c r="N28" s="97" t="s">
        <v>794</v>
      </c>
      <c r="O28" s="97"/>
      <c r="P28" s="97"/>
      <c r="Q28" s="97"/>
      <c r="R28" s="97"/>
      <c r="S28" s="97"/>
      <c r="T28" s="97"/>
      <c r="U28" s="97"/>
      <c r="V28" s="97"/>
    </row>
    <row r="29" spans="2:22" x14ac:dyDescent="0.25">
      <c r="B29" s="113"/>
      <c r="C29" s="113" t="s">
        <v>802</v>
      </c>
      <c r="D29" s="113"/>
      <c r="E29" s="113"/>
      <c r="F29" s="113"/>
      <c r="G29" s="113"/>
      <c r="H29" s="113"/>
      <c r="I29" s="113"/>
      <c r="J29" s="113"/>
      <c r="K29" s="113"/>
      <c r="L29" s="113"/>
    </row>
    <row r="30" spans="2:22" x14ac:dyDescent="0.25">
      <c r="B30" s="113"/>
      <c r="C30" s="113"/>
      <c r="D30" s="113"/>
      <c r="E30" s="113"/>
      <c r="F30" s="113"/>
      <c r="G30" s="113"/>
      <c r="H30" s="113"/>
      <c r="I30" s="113"/>
      <c r="J30" s="113"/>
      <c r="K30" s="113"/>
      <c r="L30" s="113"/>
    </row>
    <row r="31" spans="2:22" x14ac:dyDescent="0.25">
      <c r="B31" s="113"/>
      <c r="C31" s="92" t="s">
        <v>803</v>
      </c>
      <c r="D31" s="92" t="s">
        <v>804</v>
      </c>
      <c r="E31" s="92" t="s">
        <v>805</v>
      </c>
      <c r="F31" s="113"/>
      <c r="G31" s="113"/>
      <c r="H31" s="113"/>
      <c r="I31" s="113"/>
      <c r="J31" s="113"/>
      <c r="K31" s="113"/>
      <c r="L31" s="113"/>
    </row>
    <row r="32" spans="2:22" x14ac:dyDescent="0.25">
      <c r="B32" s="113"/>
      <c r="C32" s="92">
        <v>1</v>
      </c>
      <c r="D32" s="92">
        <v>0</v>
      </c>
      <c r="E32" s="92">
        <v>0</v>
      </c>
      <c r="F32" s="113" t="s">
        <v>807</v>
      </c>
      <c r="G32" s="113"/>
      <c r="H32" s="113"/>
      <c r="I32" s="113"/>
      <c r="J32" s="113"/>
      <c r="K32" s="113"/>
      <c r="L32" s="113"/>
    </row>
    <row r="33" spans="2:18" x14ac:dyDescent="0.25">
      <c r="B33" s="113"/>
      <c r="C33" s="92">
        <v>1</v>
      </c>
      <c r="D33" s="92">
        <v>1</v>
      </c>
      <c r="E33" s="92">
        <v>0</v>
      </c>
      <c r="F33" s="113" t="s">
        <v>809</v>
      </c>
      <c r="G33" s="113"/>
      <c r="H33" s="113"/>
      <c r="I33" s="113"/>
      <c r="J33" s="113"/>
      <c r="K33" s="113"/>
      <c r="L33" s="113"/>
    </row>
    <row r="34" spans="2:18" x14ac:dyDescent="0.25">
      <c r="B34" s="113"/>
      <c r="C34" s="92">
        <v>1</v>
      </c>
      <c r="D34" s="92">
        <v>0</v>
      </c>
      <c r="E34" s="92">
        <v>1</v>
      </c>
      <c r="F34" s="113" t="s">
        <v>808</v>
      </c>
      <c r="G34" s="113"/>
      <c r="H34" s="113"/>
      <c r="I34" s="113"/>
      <c r="J34" s="113"/>
      <c r="K34" s="113"/>
      <c r="L34" s="113"/>
    </row>
    <row r="35" spans="2:18" x14ac:dyDescent="0.25">
      <c r="B35" s="113"/>
      <c r="C35" s="92">
        <v>0</v>
      </c>
      <c r="D35" s="92">
        <v>0</v>
      </c>
      <c r="E35" s="92">
        <v>0</v>
      </c>
      <c r="F35" s="113" t="s">
        <v>810</v>
      </c>
      <c r="G35" s="113"/>
      <c r="H35" s="113"/>
      <c r="I35" s="113"/>
      <c r="J35" s="113"/>
      <c r="K35" s="113"/>
      <c r="L35" s="113"/>
    </row>
    <row r="36" spans="2:18" x14ac:dyDescent="0.25">
      <c r="B36" s="113"/>
      <c r="C36" s="92">
        <v>0</v>
      </c>
      <c r="D36" s="92">
        <v>1</v>
      </c>
      <c r="E36" s="92">
        <v>0</v>
      </c>
      <c r="F36" s="113" t="s">
        <v>811</v>
      </c>
      <c r="G36" s="113"/>
      <c r="H36" s="113"/>
      <c r="I36" s="113"/>
      <c r="J36" s="113"/>
      <c r="K36" s="113"/>
      <c r="L36" s="113"/>
    </row>
    <row r="37" spans="2:18" x14ac:dyDescent="0.25">
      <c r="B37" s="113"/>
      <c r="C37" s="92">
        <v>0</v>
      </c>
      <c r="D37" s="92">
        <v>0</v>
      </c>
      <c r="E37" s="92">
        <v>1</v>
      </c>
      <c r="F37" s="113" t="s">
        <v>812</v>
      </c>
      <c r="G37" s="113"/>
      <c r="H37" s="113"/>
      <c r="I37" s="113"/>
      <c r="J37" s="113"/>
      <c r="K37" s="113"/>
      <c r="L37" s="113"/>
    </row>
    <row r="40" spans="2:18" x14ac:dyDescent="0.25">
      <c r="B40" s="477" t="s">
        <v>958</v>
      </c>
      <c r="C40" s="477"/>
      <c r="D40" s="477"/>
      <c r="E40" s="477"/>
      <c r="F40" s="477"/>
      <c r="G40" s="477"/>
      <c r="J40" s="438" t="s">
        <v>951</v>
      </c>
      <c r="K40" s="438"/>
      <c r="L40" s="438"/>
      <c r="M40" s="438"/>
      <c r="N40" s="438"/>
      <c r="O40" s="438"/>
      <c r="P40" s="438"/>
      <c r="Q40" s="438"/>
      <c r="R40" s="438"/>
    </row>
    <row r="42" spans="2:18" x14ac:dyDescent="0.25">
      <c r="B42" t="s">
        <v>569</v>
      </c>
      <c r="J42" s="83" t="s">
        <v>696</v>
      </c>
      <c r="L42" t="s">
        <v>990</v>
      </c>
    </row>
    <row r="43" spans="2:18" x14ac:dyDescent="0.25">
      <c r="B43" t="s">
        <v>570</v>
      </c>
      <c r="J43" s="83" t="s">
        <v>172</v>
      </c>
      <c r="L43" t="s">
        <v>959</v>
      </c>
    </row>
    <row r="44" spans="2:18" x14ac:dyDescent="0.25">
      <c r="B44" t="s">
        <v>783</v>
      </c>
      <c r="J44" s="4" t="s">
        <v>785</v>
      </c>
      <c r="L44" t="s">
        <v>792</v>
      </c>
    </row>
    <row r="45" spans="2:18" x14ac:dyDescent="0.25">
      <c r="B45" t="s">
        <v>784</v>
      </c>
      <c r="J45" s="83" t="s">
        <v>264</v>
      </c>
      <c r="L45" t="s">
        <v>631</v>
      </c>
    </row>
    <row r="46" spans="2:18" x14ac:dyDescent="0.25">
      <c r="J46" s="83" t="s">
        <v>981</v>
      </c>
      <c r="L46" t="s">
        <v>990</v>
      </c>
    </row>
    <row r="47" spans="2:18" x14ac:dyDescent="0.25">
      <c r="J47" s="83" t="s">
        <v>707</v>
      </c>
      <c r="L47" t="s">
        <v>960</v>
      </c>
    </row>
    <row r="48" spans="2:18" x14ac:dyDescent="0.25">
      <c r="J48" s="4" t="s">
        <v>965</v>
      </c>
      <c r="L48" s="82" t="s">
        <v>966</v>
      </c>
      <c r="N48" s="28" t="s">
        <v>982</v>
      </c>
    </row>
    <row r="49" spans="2:14" x14ac:dyDescent="0.25">
      <c r="J49" s="83" t="s">
        <v>64</v>
      </c>
      <c r="L49" t="s">
        <v>1025</v>
      </c>
    </row>
    <row r="50" spans="2:14" x14ac:dyDescent="0.25">
      <c r="J50" s="83" t="s">
        <v>706</v>
      </c>
      <c r="L50" t="s">
        <v>1042</v>
      </c>
    </row>
    <row r="51" spans="2:14" x14ac:dyDescent="0.25">
      <c r="J51" s="83" t="s">
        <v>197</v>
      </c>
      <c r="L51" t="s">
        <v>968</v>
      </c>
    </row>
    <row r="52" spans="2:14" x14ac:dyDescent="0.25">
      <c r="J52" s="83" t="s">
        <v>639</v>
      </c>
      <c r="L52" t="s">
        <v>472</v>
      </c>
    </row>
    <row r="53" spans="2:14" x14ac:dyDescent="0.25">
      <c r="J53" s="4">
        <v>83</v>
      </c>
      <c r="L53" s="82" t="s">
        <v>967</v>
      </c>
      <c r="N53" t="s">
        <v>961</v>
      </c>
    </row>
    <row r="54" spans="2:14" x14ac:dyDescent="0.25">
      <c r="J54" s="4" t="s">
        <v>795</v>
      </c>
      <c r="L54" s="82" t="s">
        <v>971</v>
      </c>
      <c r="N54" t="s">
        <v>962</v>
      </c>
    </row>
    <row r="55" spans="2:14" x14ac:dyDescent="0.25">
      <c r="J55" s="4">
        <v>83</v>
      </c>
      <c r="L55" s="82" t="s">
        <v>967</v>
      </c>
      <c r="N55" t="s">
        <v>963</v>
      </c>
    </row>
    <row r="56" spans="2:14" x14ac:dyDescent="0.25">
      <c r="J56" s="4" t="s">
        <v>795</v>
      </c>
      <c r="L56" s="82" t="s">
        <v>971</v>
      </c>
      <c r="N56" t="s">
        <v>964</v>
      </c>
    </row>
    <row r="57" spans="2:14" x14ac:dyDescent="0.25">
      <c r="J57" s="4">
        <v>9000</v>
      </c>
    </row>
    <row r="59" spans="2:14" x14ac:dyDescent="0.25">
      <c r="B59" s="466" t="s">
        <v>974</v>
      </c>
      <c r="C59" s="466"/>
      <c r="D59" s="466"/>
      <c r="E59" s="466"/>
      <c r="F59" s="466"/>
      <c r="G59" s="466"/>
      <c r="J59" t="s">
        <v>566</v>
      </c>
    </row>
    <row r="60" spans="2:14" x14ac:dyDescent="0.25">
      <c r="B60" t="s">
        <v>571</v>
      </c>
      <c r="J60" s="83" t="s">
        <v>696</v>
      </c>
      <c r="L60" t="s">
        <v>990</v>
      </c>
    </row>
    <row r="61" spans="2:14" x14ac:dyDescent="0.25">
      <c r="B61" t="s">
        <v>570</v>
      </c>
      <c r="J61" s="83" t="s">
        <v>172</v>
      </c>
      <c r="L61" t="s">
        <v>846</v>
      </c>
    </row>
    <row r="62" spans="2:14" x14ac:dyDescent="0.25">
      <c r="B62" t="s">
        <v>783</v>
      </c>
      <c r="J62" s="4" t="s">
        <v>969</v>
      </c>
      <c r="L62" t="s">
        <v>823</v>
      </c>
    </row>
    <row r="63" spans="2:14" x14ac:dyDescent="0.25">
      <c r="B63" t="s">
        <v>973</v>
      </c>
      <c r="J63" s="83" t="s">
        <v>259</v>
      </c>
      <c r="L63" t="s">
        <v>970</v>
      </c>
    </row>
    <row r="64" spans="2:14" x14ac:dyDescent="0.25">
      <c r="J64" s="83" t="s">
        <v>981</v>
      </c>
      <c r="L64" t="s">
        <v>472</v>
      </c>
    </row>
    <row r="65" spans="2:18" x14ac:dyDescent="0.25">
      <c r="J65" s="83" t="s">
        <v>707</v>
      </c>
      <c r="L65" t="s">
        <v>960</v>
      </c>
    </row>
    <row r="66" spans="2:18" x14ac:dyDescent="0.25">
      <c r="J66" s="4" t="s">
        <v>965</v>
      </c>
      <c r="L66" s="82" t="s">
        <v>972</v>
      </c>
      <c r="N66" s="28" t="s">
        <v>982</v>
      </c>
    </row>
    <row r="67" spans="2:18" x14ac:dyDescent="0.25">
      <c r="J67" s="83" t="s">
        <v>639</v>
      </c>
      <c r="L67" t="s">
        <v>1043</v>
      </c>
    </row>
    <row r="68" spans="2:18" x14ac:dyDescent="0.25">
      <c r="J68" s="4">
        <v>14</v>
      </c>
      <c r="L68" t="s">
        <v>1044</v>
      </c>
    </row>
    <row r="69" spans="2:18" x14ac:dyDescent="0.25">
      <c r="J69" s="83" t="s">
        <v>197</v>
      </c>
      <c r="L69" t="s">
        <v>839</v>
      </c>
    </row>
    <row r="70" spans="2:18" x14ac:dyDescent="0.25">
      <c r="J70" s="83" t="s">
        <v>639</v>
      </c>
      <c r="L70" t="s">
        <v>990</v>
      </c>
    </row>
    <row r="71" spans="2:18" x14ac:dyDescent="0.25">
      <c r="J71" s="4">
        <v>83</v>
      </c>
      <c r="L71" s="82" t="s">
        <v>967</v>
      </c>
      <c r="N71" t="s">
        <v>961</v>
      </c>
      <c r="R71" s="82"/>
    </row>
    <row r="72" spans="2:18" x14ac:dyDescent="0.25">
      <c r="J72" s="4" t="s">
        <v>795</v>
      </c>
      <c r="L72" s="82" t="s">
        <v>971</v>
      </c>
      <c r="N72" t="s">
        <v>962</v>
      </c>
      <c r="R72" s="82"/>
    </row>
    <row r="73" spans="2:18" x14ac:dyDescent="0.25">
      <c r="J73" s="4">
        <v>83</v>
      </c>
      <c r="L73" s="82" t="s">
        <v>967</v>
      </c>
      <c r="N73" t="s">
        <v>963</v>
      </c>
      <c r="R73" s="82"/>
    </row>
    <row r="74" spans="2:18" x14ac:dyDescent="0.25">
      <c r="J74" s="4" t="s">
        <v>795</v>
      </c>
      <c r="L74" s="82" t="s">
        <v>971</v>
      </c>
      <c r="N74" t="s">
        <v>964</v>
      </c>
      <c r="R74" s="82"/>
    </row>
    <row r="75" spans="2:18" x14ac:dyDescent="0.25">
      <c r="J75" s="4">
        <v>9000</v>
      </c>
      <c r="L75" s="87"/>
    </row>
    <row r="77" spans="2:18" x14ac:dyDescent="0.25">
      <c r="B77" s="466" t="s">
        <v>974</v>
      </c>
      <c r="C77" s="466"/>
      <c r="D77" s="466"/>
      <c r="E77" s="466"/>
      <c r="F77" s="466"/>
      <c r="G77" s="466"/>
    </row>
    <row r="78" spans="2:18" x14ac:dyDescent="0.25">
      <c r="B78" t="s">
        <v>611</v>
      </c>
      <c r="J78" s="83" t="s">
        <v>696</v>
      </c>
      <c r="L78" t="s">
        <v>990</v>
      </c>
    </row>
    <row r="79" spans="2:18" x14ac:dyDescent="0.25">
      <c r="B79" t="s">
        <v>570</v>
      </c>
      <c r="J79" s="83" t="s">
        <v>172</v>
      </c>
      <c r="L79" t="s">
        <v>846</v>
      </c>
    </row>
    <row r="80" spans="2:18" x14ac:dyDescent="0.25">
      <c r="B80" t="s">
        <v>783</v>
      </c>
      <c r="J80" s="4" t="s">
        <v>977</v>
      </c>
      <c r="L80" t="s">
        <v>823</v>
      </c>
    </row>
    <row r="81" spans="2:14" x14ac:dyDescent="0.25">
      <c r="B81" t="s">
        <v>976</v>
      </c>
      <c r="J81" s="83" t="s">
        <v>259</v>
      </c>
      <c r="L81" t="s">
        <v>970</v>
      </c>
    </row>
    <row r="82" spans="2:14" x14ac:dyDescent="0.25">
      <c r="J82" s="83" t="s">
        <v>981</v>
      </c>
      <c r="L82" t="s">
        <v>990</v>
      </c>
    </row>
    <row r="83" spans="2:14" x14ac:dyDescent="0.25">
      <c r="J83" s="83" t="s">
        <v>707</v>
      </c>
      <c r="L83" t="s">
        <v>960</v>
      </c>
    </row>
    <row r="84" spans="2:14" x14ac:dyDescent="0.25">
      <c r="J84" s="83" t="s">
        <v>978</v>
      </c>
      <c r="L84" s="82" t="s">
        <v>972</v>
      </c>
      <c r="N84" s="28" t="s">
        <v>982</v>
      </c>
    </row>
    <row r="85" spans="2:14" x14ac:dyDescent="0.25">
      <c r="J85" s="83" t="s">
        <v>639</v>
      </c>
      <c r="L85" t="s">
        <v>1045</v>
      </c>
    </row>
    <row r="86" spans="2:14" x14ac:dyDescent="0.25">
      <c r="J86" s="83" t="s">
        <v>979</v>
      </c>
      <c r="L86" t="s">
        <v>1019</v>
      </c>
      <c r="N86" s="82"/>
    </row>
    <row r="87" spans="2:14" x14ac:dyDescent="0.25">
      <c r="J87" s="83" t="s">
        <v>197</v>
      </c>
      <c r="L87" t="s">
        <v>839</v>
      </c>
    </row>
    <row r="88" spans="2:14" x14ac:dyDescent="0.25">
      <c r="J88" s="83" t="s">
        <v>639</v>
      </c>
      <c r="L88" t="s">
        <v>990</v>
      </c>
    </row>
    <row r="89" spans="2:14" x14ac:dyDescent="0.25">
      <c r="J89" s="83" t="s">
        <v>980</v>
      </c>
      <c r="L89" s="82" t="s">
        <v>967</v>
      </c>
      <c r="N89" t="s">
        <v>961</v>
      </c>
    </row>
    <row r="90" spans="2:14" x14ac:dyDescent="0.25">
      <c r="J90" s="4" t="s">
        <v>795</v>
      </c>
      <c r="L90" s="82" t="s">
        <v>971</v>
      </c>
      <c r="N90" t="s">
        <v>962</v>
      </c>
    </row>
    <row r="91" spans="2:14" x14ac:dyDescent="0.25">
      <c r="J91" s="4">
        <v>83</v>
      </c>
      <c r="L91" s="82" t="s">
        <v>967</v>
      </c>
      <c r="N91" t="s">
        <v>963</v>
      </c>
    </row>
    <row r="92" spans="2:14" x14ac:dyDescent="0.25">
      <c r="J92" s="4" t="s">
        <v>795</v>
      </c>
      <c r="L92" s="82" t="s">
        <v>971</v>
      </c>
      <c r="N92" t="s">
        <v>964</v>
      </c>
    </row>
    <row r="93" spans="2:14" x14ac:dyDescent="0.25">
      <c r="J93" s="4">
        <v>9000</v>
      </c>
      <c r="L93" s="87"/>
    </row>
    <row r="94" spans="2:14" x14ac:dyDescent="0.25">
      <c r="C94" s="98" t="s">
        <v>633</v>
      </c>
    </row>
    <row r="95" spans="2:14" x14ac:dyDescent="0.25">
      <c r="C95" t="s">
        <v>569</v>
      </c>
    </row>
    <row r="96" spans="2:14" x14ac:dyDescent="0.25">
      <c r="C96" t="s">
        <v>570</v>
      </c>
    </row>
    <row r="97" spans="3:14" x14ac:dyDescent="0.25">
      <c r="C97" t="s">
        <v>571</v>
      </c>
    </row>
    <row r="98" spans="3:14" x14ac:dyDescent="0.25">
      <c r="C98" t="s">
        <v>570</v>
      </c>
    </row>
    <row r="99" spans="3:14" x14ac:dyDescent="0.25">
      <c r="C99" t="s">
        <v>572</v>
      </c>
    </row>
    <row r="100" spans="3:14" x14ac:dyDescent="0.25">
      <c r="C100" t="s">
        <v>573</v>
      </c>
    </row>
    <row r="101" spans="3:14" x14ac:dyDescent="0.25">
      <c r="C101" t="s">
        <v>814</v>
      </c>
    </row>
    <row r="102" spans="3:14" x14ac:dyDescent="0.25">
      <c r="C102" t="s">
        <v>815</v>
      </c>
    </row>
    <row r="104" spans="3:14" x14ac:dyDescent="0.25">
      <c r="D104" s="83" t="s">
        <v>696</v>
      </c>
      <c r="F104" t="s">
        <v>472</v>
      </c>
    </row>
    <row r="105" spans="3:14" x14ac:dyDescent="0.25">
      <c r="D105" s="83" t="s">
        <v>174</v>
      </c>
      <c r="F105" t="s">
        <v>996</v>
      </c>
    </row>
    <row r="106" spans="3:14" x14ac:dyDescent="0.25">
      <c r="D106" s="4" t="s">
        <v>816</v>
      </c>
      <c r="F106" t="s">
        <v>823</v>
      </c>
    </row>
    <row r="107" spans="3:14" x14ac:dyDescent="0.25">
      <c r="D107" s="83" t="s">
        <v>197</v>
      </c>
      <c r="F107" s="19" t="s">
        <v>818</v>
      </c>
      <c r="G107" s="19"/>
      <c r="H107" s="19"/>
    </row>
    <row r="108" spans="3:14" x14ac:dyDescent="0.25">
      <c r="D108" s="83" t="s">
        <v>639</v>
      </c>
      <c r="F108" s="115" t="s">
        <v>819</v>
      </c>
      <c r="G108" s="116"/>
      <c r="H108" s="116"/>
    </row>
    <row r="109" spans="3:14" ht="15" customHeight="1" x14ac:dyDescent="0.25">
      <c r="D109" s="4" t="s">
        <v>817</v>
      </c>
      <c r="F109" s="97" t="s">
        <v>820</v>
      </c>
      <c r="G109" s="97"/>
      <c r="H109" s="97"/>
    </row>
    <row r="110" spans="3:14" x14ac:dyDescent="0.25">
      <c r="D110" s="83" t="s">
        <v>264</v>
      </c>
      <c r="F110" s="42" t="s">
        <v>824</v>
      </c>
      <c r="G110" s="42"/>
      <c r="H110" s="42"/>
    </row>
    <row r="111" spans="3:14" x14ac:dyDescent="0.25">
      <c r="D111" s="83" t="s">
        <v>259</v>
      </c>
      <c r="F111" t="s">
        <v>821</v>
      </c>
    </row>
    <row r="112" spans="3:14" x14ac:dyDescent="0.25">
      <c r="D112" s="83" t="s">
        <v>639</v>
      </c>
      <c r="F112" s="104" t="s">
        <v>822</v>
      </c>
      <c r="G112" s="104"/>
      <c r="H112" s="104"/>
      <c r="N112" s="89"/>
    </row>
    <row r="113" spans="4:21" x14ac:dyDescent="0.25">
      <c r="D113" s="83" t="s">
        <v>639</v>
      </c>
      <c r="F113" s="108" t="s">
        <v>825</v>
      </c>
      <c r="G113" s="108"/>
      <c r="H113" s="108"/>
      <c r="I113" s="108"/>
    </row>
    <row r="114" spans="4:21" x14ac:dyDescent="0.25">
      <c r="D114" s="4">
        <v>9000</v>
      </c>
      <c r="F114" t="s">
        <v>472</v>
      </c>
    </row>
    <row r="117" spans="4:21" x14ac:dyDescent="0.25">
      <c r="D117" s="97" t="s">
        <v>840</v>
      </c>
      <c r="E117" s="97"/>
      <c r="F117" s="97"/>
      <c r="G117" s="97"/>
      <c r="H117" s="97"/>
      <c r="I117" s="97"/>
      <c r="J117" s="97"/>
      <c r="K117" s="97"/>
      <c r="L117" s="97"/>
      <c r="M117" s="97"/>
      <c r="N117" s="97"/>
      <c r="O117" s="97"/>
      <c r="P117" s="97"/>
      <c r="Q117" s="97"/>
      <c r="R117" s="97"/>
      <c r="S117" s="97"/>
      <c r="T117" s="32" t="s">
        <v>175</v>
      </c>
      <c r="U117" s="101" t="s">
        <v>835</v>
      </c>
    </row>
    <row r="118" spans="4:21" x14ac:dyDescent="0.25">
      <c r="D118" s="97"/>
      <c r="E118" s="97"/>
      <c r="F118" s="97"/>
      <c r="G118" s="97"/>
      <c r="H118" s="97"/>
      <c r="I118" s="97"/>
      <c r="J118" s="97"/>
      <c r="K118" s="97"/>
      <c r="L118" s="97"/>
      <c r="M118" s="97"/>
      <c r="N118" s="97"/>
      <c r="O118" s="97"/>
      <c r="P118" s="97"/>
      <c r="Q118" s="97"/>
      <c r="R118" s="97"/>
      <c r="S118" s="97"/>
      <c r="T118" s="32" t="s">
        <v>198</v>
      </c>
      <c r="U118" s="99" t="s">
        <v>836</v>
      </c>
    </row>
    <row r="119" spans="4:21" x14ac:dyDescent="0.25">
      <c r="D119" s="97"/>
      <c r="E119" s="97"/>
      <c r="F119" s="97"/>
      <c r="G119" s="97"/>
      <c r="H119" s="97"/>
      <c r="I119" s="97"/>
      <c r="J119" s="97"/>
      <c r="K119" s="97"/>
      <c r="L119" s="97"/>
      <c r="M119" s="97"/>
      <c r="N119" s="97"/>
      <c r="O119" s="97"/>
      <c r="P119" s="97"/>
      <c r="Q119" s="97"/>
      <c r="R119" s="97"/>
      <c r="S119" s="97"/>
      <c r="T119" s="32" t="s">
        <v>205</v>
      </c>
      <c r="U119" s="99" t="s">
        <v>837</v>
      </c>
    </row>
    <row r="120" spans="4:21" x14ac:dyDescent="0.25">
      <c r="D120" s="32" t="s">
        <v>360</v>
      </c>
      <c r="E120" s="32" t="s">
        <v>361</v>
      </c>
      <c r="F120" s="32" t="s">
        <v>415</v>
      </c>
      <c r="G120" s="32" t="s">
        <v>416</v>
      </c>
      <c r="H120" s="32" t="s">
        <v>417</v>
      </c>
      <c r="I120" s="32" t="s">
        <v>366</v>
      </c>
      <c r="J120" s="32" t="s">
        <v>367</v>
      </c>
      <c r="K120" s="32" t="s">
        <v>368</v>
      </c>
      <c r="L120" s="97"/>
      <c r="M120" s="97" t="s">
        <v>827</v>
      </c>
      <c r="N120" s="97"/>
      <c r="O120" s="97"/>
      <c r="P120" s="97" t="s">
        <v>826</v>
      </c>
      <c r="Q120" s="97"/>
      <c r="R120" s="97"/>
      <c r="S120" s="97"/>
      <c r="T120" s="32" t="s">
        <v>472</v>
      </c>
      <c r="U120" s="99" t="s">
        <v>1013</v>
      </c>
    </row>
    <row r="121" spans="4:21" x14ac:dyDescent="0.25">
      <c r="D121" s="100"/>
      <c r="E121" s="100"/>
      <c r="F121" s="100"/>
      <c r="G121" s="100"/>
      <c r="H121" s="100"/>
      <c r="I121" s="100"/>
      <c r="J121" s="100"/>
      <c r="K121" s="100"/>
      <c r="L121" s="97"/>
      <c r="M121" s="97"/>
      <c r="N121" s="97"/>
      <c r="O121" s="97"/>
      <c r="P121" s="97"/>
      <c r="Q121" s="97"/>
      <c r="R121" s="97"/>
      <c r="S121" s="97"/>
      <c r="T121" s="32" t="s">
        <v>274</v>
      </c>
      <c r="U121" s="99" t="s">
        <v>1014</v>
      </c>
    </row>
    <row r="122" spans="4:21" x14ac:dyDescent="0.25">
      <c r="D122" s="32" t="s">
        <v>360</v>
      </c>
      <c r="E122" s="32" t="s">
        <v>361</v>
      </c>
      <c r="F122" s="32" t="s">
        <v>415</v>
      </c>
      <c r="G122" s="32" t="s">
        <v>416</v>
      </c>
      <c r="H122" s="32" t="s">
        <v>417</v>
      </c>
      <c r="I122" s="32" t="s">
        <v>366</v>
      </c>
      <c r="J122" s="32" t="s">
        <v>367</v>
      </c>
      <c r="K122" s="32" t="s">
        <v>368</v>
      </c>
      <c r="L122" s="97"/>
      <c r="M122" s="97" t="s">
        <v>829</v>
      </c>
      <c r="N122" s="97"/>
      <c r="O122" s="97"/>
      <c r="P122" s="97" t="s">
        <v>828</v>
      </c>
      <c r="Q122" s="97"/>
      <c r="R122" s="97"/>
      <c r="S122" s="97"/>
      <c r="T122" s="32" t="s">
        <v>834</v>
      </c>
      <c r="U122" s="32" t="s">
        <v>834</v>
      </c>
    </row>
    <row r="123" spans="4:21" x14ac:dyDescent="0.25">
      <c r="D123" s="100"/>
      <c r="E123" s="100"/>
      <c r="F123" s="100"/>
      <c r="G123" s="100"/>
      <c r="H123" s="100"/>
      <c r="I123" s="100"/>
      <c r="J123" s="100"/>
      <c r="K123" s="100"/>
      <c r="L123" s="97"/>
      <c r="M123" s="97"/>
      <c r="N123" s="97"/>
      <c r="O123" s="97"/>
      <c r="P123" s="97"/>
      <c r="Q123" s="97"/>
      <c r="R123" s="97"/>
      <c r="S123" s="97"/>
      <c r="T123" s="32" t="s">
        <v>274</v>
      </c>
      <c r="U123" s="99" t="s">
        <v>1015</v>
      </c>
    </row>
    <row r="124" spans="4:21" x14ac:dyDescent="0.25">
      <c r="D124" s="32" t="s">
        <v>360</v>
      </c>
      <c r="E124" s="32" t="s">
        <v>361</v>
      </c>
      <c r="F124" s="32" t="s">
        <v>415</v>
      </c>
      <c r="G124" s="32" t="s">
        <v>416</v>
      </c>
      <c r="H124" s="32" t="s">
        <v>417</v>
      </c>
      <c r="I124" s="32" t="s">
        <v>366</v>
      </c>
      <c r="J124" s="32" t="s">
        <v>367</v>
      </c>
      <c r="K124" s="32" t="s">
        <v>368</v>
      </c>
      <c r="L124" s="97"/>
      <c r="M124" s="97" t="s">
        <v>831</v>
      </c>
      <c r="N124" s="97"/>
      <c r="O124" s="97"/>
      <c r="P124" s="97" t="s">
        <v>830</v>
      </c>
      <c r="Q124" s="97"/>
      <c r="R124" s="97"/>
      <c r="S124" s="97"/>
      <c r="T124" s="32" t="s">
        <v>832</v>
      </c>
      <c r="U124" s="99" t="s">
        <v>838</v>
      </c>
    </row>
    <row r="126" spans="4:21" ht="13.5" customHeight="1" x14ac:dyDescent="0.25">
      <c r="D126" s="468" t="s">
        <v>1039</v>
      </c>
      <c r="E126" s="468"/>
      <c r="F126" s="4"/>
      <c r="G126" s="478" t="s">
        <v>843</v>
      </c>
      <c r="H126" s="478"/>
      <c r="I126" s="478"/>
      <c r="J126" s="4"/>
      <c r="K126" s="476" t="s">
        <v>844</v>
      </c>
      <c r="L126" s="476"/>
      <c r="M126" s="476"/>
      <c r="N126" s="476"/>
      <c r="O126" s="476"/>
      <c r="P126" s="476"/>
      <c r="R126" s="471" t="s">
        <v>954</v>
      </c>
      <c r="S126" s="471"/>
      <c r="T126" s="471"/>
      <c r="U126" s="471"/>
    </row>
    <row r="127" spans="4:21" x14ac:dyDescent="0.25">
      <c r="D127" s="468"/>
      <c r="E127" s="468"/>
      <c r="G127" s="478"/>
      <c r="H127" s="478"/>
      <c r="I127" s="478"/>
      <c r="J127" s="4"/>
      <c r="K127" s="476"/>
      <c r="L127" s="476"/>
      <c r="M127" s="476"/>
      <c r="N127" s="476"/>
      <c r="O127" s="476"/>
      <c r="P127" s="476"/>
      <c r="R127" s="471"/>
      <c r="S127" s="471"/>
      <c r="T127" s="471"/>
      <c r="U127" s="471"/>
    </row>
    <row r="128" spans="4:21" x14ac:dyDescent="0.25">
      <c r="D128" s="102" t="s">
        <v>639</v>
      </c>
      <c r="E128" s="103" t="s">
        <v>472</v>
      </c>
      <c r="G128" s="105" t="s">
        <v>639</v>
      </c>
      <c r="H128" s="473" t="s">
        <v>54</v>
      </c>
      <c r="I128" s="474"/>
      <c r="K128" s="107" t="s">
        <v>841</v>
      </c>
      <c r="L128" s="475" t="s">
        <v>833</v>
      </c>
      <c r="M128" s="475"/>
      <c r="N128" s="475"/>
      <c r="O128" s="475"/>
      <c r="P128" s="475"/>
      <c r="R128" s="471"/>
      <c r="S128" s="471"/>
      <c r="T128" s="471"/>
      <c r="U128" s="471"/>
    </row>
    <row r="129" spans="1:21" x14ac:dyDescent="0.25">
      <c r="D129" s="102" t="s">
        <v>264</v>
      </c>
      <c r="E129" s="103" t="s">
        <v>631</v>
      </c>
      <c r="G129" s="105" t="s">
        <v>264</v>
      </c>
      <c r="H129" s="473" t="s">
        <v>52</v>
      </c>
      <c r="I129" s="474"/>
      <c r="K129" s="107" t="s">
        <v>842</v>
      </c>
      <c r="L129" s="476" t="s">
        <v>987</v>
      </c>
      <c r="M129" s="476"/>
      <c r="N129" s="476"/>
      <c r="O129" s="476"/>
      <c r="P129" s="476"/>
      <c r="R129" s="471"/>
      <c r="S129" s="471"/>
      <c r="T129" s="471"/>
      <c r="U129" s="471"/>
    </row>
    <row r="130" spans="1:21" x14ac:dyDescent="0.25">
      <c r="D130" s="102" t="s">
        <v>259</v>
      </c>
      <c r="E130" s="103" t="s">
        <v>632</v>
      </c>
      <c r="G130" s="105" t="s">
        <v>64</v>
      </c>
      <c r="H130" s="473" t="s">
        <v>53</v>
      </c>
      <c r="I130" s="474"/>
      <c r="K130" s="106" t="s">
        <v>983</v>
      </c>
      <c r="L130" s="119" t="s">
        <v>985</v>
      </c>
      <c r="M130" s="119"/>
      <c r="N130" s="118"/>
      <c r="O130" s="118"/>
      <c r="P130" s="118"/>
      <c r="R130" s="471"/>
      <c r="S130" s="471"/>
      <c r="T130" s="471"/>
      <c r="U130" s="471"/>
    </row>
    <row r="131" spans="1:21" x14ac:dyDescent="0.25">
      <c r="D131" s="102" t="s">
        <v>197</v>
      </c>
      <c r="E131" s="103" t="s">
        <v>633</v>
      </c>
      <c r="K131" s="107" t="s">
        <v>984</v>
      </c>
      <c r="L131" s="118" t="s">
        <v>986</v>
      </c>
      <c r="M131" s="118"/>
      <c r="N131" s="118"/>
      <c r="O131" s="118"/>
      <c r="P131" s="118"/>
      <c r="R131" s="471"/>
      <c r="S131" s="471"/>
      <c r="T131" s="471"/>
      <c r="U131" s="471"/>
    </row>
    <row r="133" spans="1:21" x14ac:dyDescent="0.25">
      <c r="D133" s="109" t="s">
        <v>953</v>
      </c>
      <c r="E133" s="108"/>
      <c r="F133" s="108"/>
      <c r="G133" s="108"/>
      <c r="H133" s="108"/>
      <c r="I133" s="108"/>
      <c r="J133" s="108"/>
      <c r="K133" s="108"/>
      <c r="L133" s="108"/>
      <c r="M133" s="108"/>
      <c r="N133" s="108"/>
      <c r="O133" s="108"/>
      <c r="P133" s="108"/>
      <c r="Q133" s="108"/>
      <c r="R133" s="108"/>
      <c r="S133" s="108"/>
      <c r="T133" s="108"/>
      <c r="U133" s="108"/>
    </row>
    <row r="134" spans="1:21" x14ac:dyDescent="0.25">
      <c r="D134" s="108" t="s">
        <v>1011</v>
      </c>
      <c r="E134" s="108"/>
      <c r="F134" s="108"/>
      <c r="G134" s="108"/>
      <c r="H134" s="108"/>
      <c r="I134" s="108"/>
      <c r="J134" s="108"/>
      <c r="K134" s="108"/>
      <c r="L134" s="108"/>
      <c r="M134" s="108"/>
      <c r="N134" s="108"/>
      <c r="O134" s="108"/>
      <c r="P134" s="108"/>
      <c r="Q134" s="108"/>
      <c r="R134" s="108"/>
      <c r="S134" s="108"/>
      <c r="T134" s="108"/>
      <c r="U134" s="108"/>
    </row>
    <row r="136" spans="1:21" x14ac:dyDescent="0.25">
      <c r="F136" s="87" t="s">
        <v>952</v>
      </c>
      <c r="G136" s="87"/>
      <c r="H136" s="87"/>
      <c r="J136" s="470" t="s">
        <v>951</v>
      </c>
      <c r="K136" s="470"/>
      <c r="L136" s="470"/>
      <c r="M136" s="470"/>
      <c r="N136" s="470"/>
      <c r="O136" s="470"/>
    </row>
    <row r="137" spans="1:21" x14ac:dyDescent="0.25">
      <c r="G137" s="87"/>
      <c r="H137" s="87"/>
      <c r="I137" s="87"/>
      <c r="K137" s="87"/>
      <c r="L137" s="87"/>
      <c r="M137" s="87"/>
      <c r="N137" s="87"/>
      <c r="O137" s="87"/>
      <c r="P137" s="87"/>
      <c r="Q137" s="87"/>
      <c r="R137" s="87"/>
    </row>
    <row r="138" spans="1:21" x14ac:dyDescent="0.25">
      <c r="A138" s="117" t="s">
        <v>865</v>
      </c>
      <c r="B138" s="117"/>
      <c r="D138" s="2" t="s">
        <v>568</v>
      </c>
      <c r="E138" s="2"/>
    </row>
    <row r="139" spans="1:21" x14ac:dyDescent="0.25">
      <c r="D139" t="s">
        <v>569</v>
      </c>
      <c r="J139" s="83" t="s">
        <v>696</v>
      </c>
      <c r="L139" t="s">
        <v>472</v>
      </c>
    </row>
    <row r="140" spans="1:21" x14ac:dyDescent="0.25">
      <c r="D140" t="s">
        <v>570</v>
      </c>
      <c r="J140" s="83" t="s">
        <v>174</v>
      </c>
      <c r="L140" t="s">
        <v>846</v>
      </c>
    </row>
    <row r="141" spans="1:21" x14ac:dyDescent="0.25">
      <c r="D141" t="s">
        <v>571</v>
      </c>
      <c r="J141" s="114" t="s">
        <v>816</v>
      </c>
      <c r="L141" t="s">
        <v>823</v>
      </c>
    </row>
    <row r="142" spans="1:21" x14ac:dyDescent="0.25">
      <c r="D142" t="s">
        <v>570</v>
      </c>
      <c r="J142" s="83" t="s">
        <v>197</v>
      </c>
      <c r="L142" t="s">
        <v>947</v>
      </c>
    </row>
    <row r="143" spans="1:21" x14ac:dyDescent="0.25">
      <c r="D143" t="s">
        <v>572</v>
      </c>
      <c r="J143" s="83" t="s">
        <v>639</v>
      </c>
      <c r="L143" t="s">
        <v>946</v>
      </c>
    </row>
    <row r="144" spans="1:21" x14ac:dyDescent="0.25">
      <c r="D144" t="s">
        <v>573</v>
      </c>
      <c r="J144" s="114" t="s">
        <v>817</v>
      </c>
      <c r="L144" t="s">
        <v>1016</v>
      </c>
    </row>
    <row r="145" spans="4:14" x14ac:dyDescent="0.25">
      <c r="D145" t="s">
        <v>814</v>
      </c>
      <c r="J145" s="83" t="s">
        <v>264</v>
      </c>
      <c r="L145" s="82" t="s">
        <v>988</v>
      </c>
      <c r="N145" t="s">
        <v>989</v>
      </c>
    </row>
    <row r="146" spans="4:14" x14ac:dyDescent="0.25">
      <c r="D146" t="s">
        <v>815</v>
      </c>
      <c r="J146" s="83" t="s">
        <v>259</v>
      </c>
      <c r="L146" t="s">
        <v>849</v>
      </c>
    </row>
    <row r="147" spans="4:14" x14ac:dyDescent="0.25">
      <c r="J147" s="83" t="s">
        <v>639</v>
      </c>
      <c r="L147" t="s">
        <v>949</v>
      </c>
    </row>
    <row r="148" spans="4:14" x14ac:dyDescent="0.25">
      <c r="J148" s="83" t="s">
        <v>639</v>
      </c>
      <c r="L148" t="s">
        <v>948</v>
      </c>
    </row>
    <row r="149" spans="4:14" x14ac:dyDescent="0.25">
      <c r="J149" s="114">
        <v>9000</v>
      </c>
      <c r="L149" t="s">
        <v>1046</v>
      </c>
    </row>
    <row r="152" spans="4:14" x14ac:dyDescent="0.25">
      <c r="D152" s="2" t="s">
        <v>574</v>
      </c>
      <c r="J152" s="90" t="s">
        <v>696</v>
      </c>
      <c r="L152" t="s">
        <v>472</v>
      </c>
    </row>
    <row r="153" spans="4:14" x14ac:dyDescent="0.25">
      <c r="D153" t="s">
        <v>569</v>
      </c>
      <c r="J153" s="90" t="s">
        <v>182</v>
      </c>
      <c r="L153" t="s">
        <v>846</v>
      </c>
    </row>
    <row r="154" spans="4:14" x14ac:dyDescent="0.25">
      <c r="D154" t="s">
        <v>570</v>
      </c>
      <c r="J154" s="87" t="s">
        <v>847</v>
      </c>
      <c r="L154" t="s">
        <v>823</v>
      </c>
    </row>
    <row r="155" spans="4:14" x14ac:dyDescent="0.25">
      <c r="D155" t="s">
        <v>571</v>
      </c>
      <c r="J155" s="90" t="s">
        <v>197</v>
      </c>
      <c r="L155" t="s">
        <v>947</v>
      </c>
    </row>
    <row r="156" spans="4:14" x14ac:dyDescent="0.25">
      <c r="D156" t="s">
        <v>570</v>
      </c>
      <c r="J156" s="90" t="s">
        <v>639</v>
      </c>
      <c r="L156" t="s">
        <v>946</v>
      </c>
    </row>
    <row r="157" spans="4:14" x14ac:dyDescent="0.25">
      <c r="D157" t="s">
        <v>575</v>
      </c>
      <c r="J157" s="87" t="s">
        <v>848</v>
      </c>
      <c r="L157" t="s">
        <v>1012</v>
      </c>
    </row>
    <row r="158" spans="4:14" x14ac:dyDescent="0.25">
      <c r="D158" t="s">
        <v>573</v>
      </c>
      <c r="J158" s="90" t="s">
        <v>264</v>
      </c>
      <c r="L158" s="82" t="s">
        <v>988</v>
      </c>
      <c r="N158" t="s">
        <v>989</v>
      </c>
    </row>
    <row r="159" spans="4:14" x14ac:dyDescent="0.25">
      <c r="D159" t="s">
        <v>814</v>
      </c>
      <c r="J159" s="90" t="s">
        <v>259</v>
      </c>
      <c r="L159" t="s">
        <v>849</v>
      </c>
    </row>
    <row r="160" spans="4:14" x14ac:dyDescent="0.25">
      <c r="D160" t="s">
        <v>845</v>
      </c>
      <c r="J160" s="90" t="s">
        <v>639</v>
      </c>
      <c r="L160" t="s">
        <v>949</v>
      </c>
    </row>
    <row r="161" spans="4:14" x14ac:dyDescent="0.25">
      <c r="J161" s="90" t="s">
        <v>639</v>
      </c>
      <c r="L161" t="s">
        <v>948</v>
      </c>
    </row>
    <row r="162" spans="4:14" x14ac:dyDescent="0.25">
      <c r="J162" s="87">
        <v>9000</v>
      </c>
    </row>
    <row r="165" spans="4:14" x14ac:dyDescent="0.25">
      <c r="D165" s="2" t="s">
        <v>577</v>
      </c>
      <c r="J165" s="90" t="s">
        <v>696</v>
      </c>
      <c r="L165" t="s">
        <v>472</v>
      </c>
    </row>
    <row r="166" spans="4:14" x14ac:dyDescent="0.25">
      <c r="D166" t="s">
        <v>569</v>
      </c>
      <c r="J166" s="90" t="s">
        <v>182</v>
      </c>
      <c r="L166" t="s">
        <v>846</v>
      </c>
    </row>
    <row r="167" spans="4:14" x14ac:dyDescent="0.25">
      <c r="D167" t="s">
        <v>570</v>
      </c>
      <c r="J167" s="87" t="s">
        <v>852</v>
      </c>
      <c r="L167" t="s">
        <v>823</v>
      </c>
    </row>
    <row r="168" spans="4:14" x14ac:dyDescent="0.25">
      <c r="D168" t="s">
        <v>571</v>
      </c>
      <c r="J168" s="90" t="s">
        <v>197</v>
      </c>
      <c r="L168" t="s">
        <v>947</v>
      </c>
    </row>
    <row r="169" spans="4:14" x14ac:dyDescent="0.25">
      <c r="D169" t="s">
        <v>570</v>
      </c>
      <c r="J169" s="90" t="s">
        <v>639</v>
      </c>
      <c r="L169" t="s">
        <v>946</v>
      </c>
    </row>
    <row r="170" spans="4:14" x14ac:dyDescent="0.25">
      <c r="D170" t="s">
        <v>576</v>
      </c>
      <c r="J170" s="87" t="s">
        <v>853</v>
      </c>
      <c r="L170" t="s">
        <v>854</v>
      </c>
    </row>
    <row r="171" spans="4:14" x14ac:dyDescent="0.25">
      <c r="D171" t="s">
        <v>573</v>
      </c>
      <c r="J171" s="90" t="s">
        <v>264</v>
      </c>
      <c r="L171" s="82" t="s">
        <v>988</v>
      </c>
      <c r="N171" t="s">
        <v>989</v>
      </c>
    </row>
    <row r="172" spans="4:14" x14ac:dyDescent="0.25">
      <c r="D172" t="s">
        <v>814</v>
      </c>
      <c r="J172" s="90" t="s">
        <v>259</v>
      </c>
      <c r="L172" t="s">
        <v>849</v>
      </c>
    </row>
    <row r="173" spans="4:14" x14ac:dyDescent="0.25">
      <c r="D173" t="s">
        <v>851</v>
      </c>
      <c r="J173" s="90" t="s">
        <v>639</v>
      </c>
      <c r="L173" t="s">
        <v>850</v>
      </c>
    </row>
    <row r="174" spans="4:14" x14ac:dyDescent="0.25">
      <c r="J174" s="90" t="s">
        <v>639</v>
      </c>
      <c r="L174" t="s">
        <v>948</v>
      </c>
    </row>
    <row r="175" spans="4:14" x14ac:dyDescent="0.25">
      <c r="J175" s="87">
        <v>9000</v>
      </c>
    </row>
    <row r="178" spans="4:14" x14ac:dyDescent="0.25">
      <c r="D178" s="2" t="s">
        <v>578</v>
      </c>
      <c r="J178" s="83" t="s">
        <v>696</v>
      </c>
      <c r="L178" t="s">
        <v>472</v>
      </c>
    </row>
    <row r="179" spans="4:14" x14ac:dyDescent="0.25">
      <c r="D179" t="s">
        <v>569</v>
      </c>
      <c r="J179" s="83" t="s">
        <v>183</v>
      </c>
      <c r="L179" t="s">
        <v>846</v>
      </c>
    </row>
    <row r="180" spans="4:14" x14ac:dyDescent="0.25">
      <c r="D180" t="s">
        <v>570</v>
      </c>
      <c r="J180" s="4" t="s">
        <v>856</v>
      </c>
      <c r="L180" t="s">
        <v>823</v>
      </c>
    </row>
    <row r="181" spans="4:14" x14ac:dyDescent="0.25">
      <c r="D181" t="s">
        <v>571</v>
      </c>
      <c r="J181" s="83" t="s">
        <v>197</v>
      </c>
      <c r="L181" t="s">
        <v>947</v>
      </c>
    </row>
    <row r="182" spans="4:14" x14ac:dyDescent="0.25">
      <c r="D182" t="s">
        <v>570</v>
      </c>
      <c r="J182" s="83" t="s">
        <v>639</v>
      </c>
      <c r="L182" t="s">
        <v>946</v>
      </c>
    </row>
    <row r="183" spans="4:14" x14ac:dyDescent="0.25">
      <c r="D183" t="s">
        <v>579</v>
      </c>
      <c r="J183" s="4" t="s">
        <v>853</v>
      </c>
      <c r="L183" t="s">
        <v>854</v>
      </c>
    </row>
    <row r="184" spans="4:14" x14ac:dyDescent="0.25">
      <c r="D184" t="s">
        <v>573</v>
      </c>
      <c r="J184" s="83" t="s">
        <v>264</v>
      </c>
      <c r="L184" s="82" t="s">
        <v>988</v>
      </c>
      <c r="N184" t="s">
        <v>989</v>
      </c>
    </row>
    <row r="185" spans="4:14" x14ac:dyDescent="0.25">
      <c r="D185" t="s">
        <v>814</v>
      </c>
      <c r="J185" s="83" t="s">
        <v>259</v>
      </c>
      <c r="L185" t="s">
        <v>849</v>
      </c>
    </row>
    <row r="186" spans="4:14" x14ac:dyDescent="0.25">
      <c r="D186" t="s">
        <v>855</v>
      </c>
      <c r="J186" s="83" t="s">
        <v>639</v>
      </c>
      <c r="L186" t="s">
        <v>850</v>
      </c>
    </row>
    <row r="187" spans="4:14" x14ac:dyDescent="0.25">
      <c r="J187" s="83" t="s">
        <v>639</v>
      </c>
      <c r="L187" t="s">
        <v>948</v>
      </c>
    </row>
    <row r="188" spans="4:14" x14ac:dyDescent="0.25">
      <c r="J188" s="4">
        <v>9000</v>
      </c>
    </row>
    <row r="191" spans="4:14" x14ac:dyDescent="0.25">
      <c r="D191" s="2" t="s">
        <v>580</v>
      </c>
      <c r="J191" s="83" t="s">
        <v>696</v>
      </c>
      <c r="L191" t="s">
        <v>472</v>
      </c>
    </row>
    <row r="192" spans="4:14" x14ac:dyDescent="0.25">
      <c r="D192" t="s">
        <v>569</v>
      </c>
      <c r="J192" s="83" t="s">
        <v>184</v>
      </c>
      <c r="L192" t="s">
        <v>846</v>
      </c>
    </row>
    <row r="193" spans="4:14" x14ac:dyDescent="0.25">
      <c r="D193" t="s">
        <v>570</v>
      </c>
      <c r="J193" s="4" t="s">
        <v>858</v>
      </c>
      <c r="L193" t="s">
        <v>823</v>
      </c>
    </row>
    <row r="194" spans="4:14" x14ac:dyDescent="0.25">
      <c r="D194" t="s">
        <v>571</v>
      </c>
      <c r="J194" s="83" t="s">
        <v>197</v>
      </c>
      <c r="L194" t="s">
        <v>947</v>
      </c>
    </row>
    <row r="195" spans="4:14" x14ac:dyDescent="0.25">
      <c r="D195" t="s">
        <v>570</v>
      </c>
      <c r="J195" s="83" t="s">
        <v>639</v>
      </c>
      <c r="L195" t="s">
        <v>946</v>
      </c>
    </row>
    <row r="196" spans="4:14" x14ac:dyDescent="0.25">
      <c r="D196" t="s">
        <v>581</v>
      </c>
      <c r="J196" s="4" t="s">
        <v>859</v>
      </c>
      <c r="L196" t="s">
        <v>860</v>
      </c>
    </row>
    <row r="197" spans="4:14" x14ac:dyDescent="0.25">
      <c r="D197" t="s">
        <v>573</v>
      </c>
      <c r="J197" s="83" t="s">
        <v>264</v>
      </c>
      <c r="L197" s="82" t="s">
        <v>988</v>
      </c>
      <c r="N197" t="s">
        <v>989</v>
      </c>
    </row>
    <row r="198" spans="4:14" x14ac:dyDescent="0.25">
      <c r="D198" t="s">
        <v>814</v>
      </c>
      <c r="J198" s="83" t="s">
        <v>259</v>
      </c>
      <c r="L198" t="s">
        <v>849</v>
      </c>
    </row>
    <row r="199" spans="4:14" x14ac:dyDescent="0.25">
      <c r="D199" t="s">
        <v>857</v>
      </c>
      <c r="J199" s="83" t="s">
        <v>639</v>
      </c>
      <c r="L199" t="s">
        <v>850</v>
      </c>
    </row>
    <row r="200" spans="4:14" x14ac:dyDescent="0.25">
      <c r="J200" s="83" t="s">
        <v>639</v>
      </c>
      <c r="L200" t="s">
        <v>948</v>
      </c>
    </row>
    <row r="201" spans="4:14" x14ac:dyDescent="0.25">
      <c r="J201" s="4">
        <v>9000</v>
      </c>
    </row>
    <row r="204" spans="4:14" x14ac:dyDescent="0.25">
      <c r="D204" s="2" t="s">
        <v>582</v>
      </c>
      <c r="E204" s="2"/>
      <c r="J204" s="83" t="s">
        <v>696</v>
      </c>
      <c r="L204" t="s">
        <v>472</v>
      </c>
    </row>
    <row r="205" spans="4:14" x14ac:dyDescent="0.25">
      <c r="D205" t="s">
        <v>569</v>
      </c>
      <c r="J205" s="83" t="s">
        <v>185</v>
      </c>
      <c r="L205" t="s">
        <v>846</v>
      </c>
    </row>
    <row r="206" spans="4:14" x14ac:dyDescent="0.25">
      <c r="D206" t="s">
        <v>570</v>
      </c>
      <c r="J206" s="4" t="s">
        <v>862</v>
      </c>
      <c r="L206" t="s">
        <v>823</v>
      </c>
    </row>
    <row r="207" spans="4:14" x14ac:dyDescent="0.25">
      <c r="D207" t="s">
        <v>571</v>
      </c>
      <c r="J207" s="83" t="s">
        <v>197</v>
      </c>
      <c r="L207" t="s">
        <v>947</v>
      </c>
    </row>
    <row r="208" spans="4:14" x14ac:dyDescent="0.25">
      <c r="D208" t="s">
        <v>570</v>
      </c>
      <c r="J208" s="83" t="s">
        <v>639</v>
      </c>
      <c r="L208" t="s">
        <v>946</v>
      </c>
    </row>
    <row r="209" spans="4:14" x14ac:dyDescent="0.25">
      <c r="D209" t="s">
        <v>583</v>
      </c>
      <c r="J209" s="4" t="s">
        <v>863</v>
      </c>
      <c r="L209" t="s">
        <v>864</v>
      </c>
    </row>
    <row r="210" spans="4:14" x14ac:dyDescent="0.25">
      <c r="D210" t="s">
        <v>573</v>
      </c>
      <c r="J210" s="83" t="s">
        <v>264</v>
      </c>
      <c r="L210" s="82" t="s">
        <v>988</v>
      </c>
      <c r="N210" t="s">
        <v>989</v>
      </c>
    </row>
    <row r="211" spans="4:14" x14ac:dyDescent="0.25">
      <c r="D211" t="s">
        <v>814</v>
      </c>
      <c r="J211" s="83" t="s">
        <v>259</v>
      </c>
      <c r="L211" t="s">
        <v>849</v>
      </c>
    </row>
    <row r="212" spans="4:14" x14ac:dyDescent="0.25">
      <c r="D212" t="s">
        <v>861</v>
      </c>
      <c r="J212" s="83" t="s">
        <v>639</v>
      </c>
      <c r="L212" t="s">
        <v>850</v>
      </c>
    </row>
    <row r="213" spans="4:14" x14ac:dyDescent="0.25">
      <c r="J213" s="83" t="s">
        <v>639</v>
      </c>
      <c r="L213" t="s">
        <v>948</v>
      </c>
    </row>
    <row r="214" spans="4:14" x14ac:dyDescent="0.25">
      <c r="J214" s="4">
        <v>9000</v>
      </c>
    </row>
    <row r="217" spans="4:14" x14ac:dyDescent="0.25">
      <c r="D217" s="2" t="s">
        <v>584</v>
      </c>
      <c r="J217" s="90" t="s">
        <v>696</v>
      </c>
      <c r="L217" t="s">
        <v>472</v>
      </c>
    </row>
    <row r="218" spans="4:14" x14ac:dyDescent="0.25">
      <c r="D218" t="s">
        <v>569</v>
      </c>
      <c r="J218" s="87" t="s">
        <v>867</v>
      </c>
      <c r="L218" t="s">
        <v>846</v>
      </c>
    </row>
    <row r="219" spans="4:14" x14ac:dyDescent="0.25">
      <c r="D219" t="s">
        <v>570</v>
      </c>
      <c r="J219" s="87" t="s">
        <v>868</v>
      </c>
      <c r="L219" t="s">
        <v>823</v>
      </c>
    </row>
    <row r="220" spans="4:14" x14ac:dyDescent="0.25">
      <c r="D220" t="s">
        <v>571</v>
      </c>
      <c r="J220" s="90" t="s">
        <v>197</v>
      </c>
      <c r="L220" t="s">
        <v>947</v>
      </c>
    </row>
    <row r="221" spans="4:14" x14ac:dyDescent="0.25">
      <c r="D221" t="s">
        <v>570</v>
      </c>
      <c r="J221" s="90" t="s">
        <v>639</v>
      </c>
      <c r="L221" t="s">
        <v>946</v>
      </c>
    </row>
    <row r="222" spans="4:14" x14ac:dyDescent="0.25">
      <c r="D222" t="s">
        <v>585</v>
      </c>
      <c r="J222" s="87" t="s">
        <v>859</v>
      </c>
      <c r="L222" t="s">
        <v>860</v>
      </c>
    </row>
    <row r="223" spans="4:14" x14ac:dyDescent="0.25">
      <c r="D223" t="s">
        <v>573</v>
      </c>
      <c r="J223" s="90" t="s">
        <v>264</v>
      </c>
      <c r="L223" s="82" t="s">
        <v>988</v>
      </c>
      <c r="N223" t="s">
        <v>989</v>
      </c>
    </row>
    <row r="224" spans="4:14" x14ac:dyDescent="0.25">
      <c r="D224" t="s">
        <v>814</v>
      </c>
      <c r="J224" s="90" t="s">
        <v>259</v>
      </c>
      <c r="L224" t="s">
        <v>849</v>
      </c>
    </row>
    <row r="225" spans="4:14" x14ac:dyDescent="0.25">
      <c r="D225" t="s">
        <v>866</v>
      </c>
      <c r="J225" s="90" t="s">
        <v>639</v>
      </c>
      <c r="L225" t="s">
        <v>850</v>
      </c>
    </row>
    <row r="226" spans="4:14" x14ac:dyDescent="0.25">
      <c r="J226" s="90" t="s">
        <v>639</v>
      </c>
      <c r="L226" t="s">
        <v>948</v>
      </c>
    </row>
    <row r="227" spans="4:14" x14ac:dyDescent="0.25">
      <c r="J227" s="87">
        <v>9000</v>
      </c>
    </row>
    <row r="230" spans="4:14" x14ac:dyDescent="0.25">
      <c r="D230" s="2" t="s">
        <v>869</v>
      </c>
      <c r="J230" s="83" t="s">
        <v>696</v>
      </c>
      <c r="L230" t="s">
        <v>472</v>
      </c>
    </row>
    <row r="231" spans="4:14" x14ac:dyDescent="0.25">
      <c r="D231" t="s">
        <v>569</v>
      </c>
      <c r="J231" s="4" t="s">
        <v>871</v>
      </c>
      <c r="L231" t="s">
        <v>846</v>
      </c>
    </row>
    <row r="232" spans="4:14" x14ac:dyDescent="0.25">
      <c r="D232" t="s">
        <v>570</v>
      </c>
      <c r="J232" s="4" t="s">
        <v>872</v>
      </c>
      <c r="L232" t="s">
        <v>823</v>
      </c>
    </row>
    <row r="233" spans="4:14" x14ac:dyDescent="0.25">
      <c r="D233" t="s">
        <v>571</v>
      </c>
      <c r="J233" s="83" t="s">
        <v>197</v>
      </c>
      <c r="L233" t="s">
        <v>947</v>
      </c>
    </row>
    <row r="234" spans="4:14" x14ac:dyDescent="0.25">
      <c r="D234" t="s">
        <v>570</v>
      </c>
      <c r="J234" s="4">
        <v>80</v>
      </c>
      <c r="L234" s="82" t="s">
        <v>955</v>
      </c>
    </row>
    <row r="235" spans="4:14" x14ac:dyDescent="0.25">
      <c r="D235" t="s">
        <v>586</v>
      </c>
      <c r="J235" s="4">
        <v>121044</v>
      </c>
      <c r="L235" t="s">
        <v>873</v>
      </c>
    </row>
    <row r="236" spans="4:14" x14ac:dyDescent="0.25">
      <c r="D236" t="s">
        <v>573</v>
      </c>
      <c r="J236" s="83" t="s">
        <v>264</v>
      </c>
      <c r="L236" s="82" t="s">
        <v>988</v>
      </c>
      <c r="N236" t="s">
        <v>989</v>
      </c>
    </row>
    <row r="237" spans="4:14" x14ac:dyDescent="0.25">
      <c r="D237" t="s">
        <v>814</v>
      </c>
      <c r="J237" s="83" t="s">
        <v>259</v>
      </c>
      <c r="L237" t="s">
        <v>849</v>
      </c>
    </row>
    <row r="238" spans="4:14" x14ac:dyDescent="0.25">
      <c r="D238" t="s">
        <v>870</v>
      </c>
      <c r="J238" s="83" t="s">
        <v>64</v>
      </c>
      <c r="L238" t="s">
        <v>874</v>
      </c>
    </row>
    <row r="239" spans="4:14" x14ac:dyDescent="0.25">
      <c r="J239" s="83" t="s">
        <v>64</v>
      </c>
      <c r="L239" t="s">
        <v>875</v>
      </c>
    </row>
    <row r="240" spans="4:14" x14ac:dyDescent="0.25">
      <c r="J240" s="4">
        <v>9000</v>
      </c>
    </row>
    <row r="243" spans="4:14" x14ac:dyDescent="0.25">
      <c r="D243" s="2" t="s">
        <v>587</v>
      </c>
      <c r="J243" s="90" t="s">
        <v>696</v>
      </c>
      <c r="L243" t="s">
        <v>472</v>
      </c>
    </row>
    <row r="244" spans="4:14" x14ac:dyDescent="0.25">
      <c r="D244" t="s">
        <v>569</v>
      </c>
      <c r="J244" s="90" t="s">
        <v>188</v>
      </c>
      <c r="L244" t="s">
        <v>846</v>
      </c>
    </row>
    <row r="245" spans="4:14" x14ac:dyDescent="0.25">
      <c r="D245" t="s">
        <v>570</v>
      </c>
      <c r="J245" s="87" t="s">
        <v>877</v>
      </c>
      <c r="L245" t="s">
        <v>823</v>
      </c>
    </row>
    <row r="246" spans="4:14" x14ac:dyDescent="0.25">
      <c r="D246" t="s">
        <v>571</v>
      </c>
      <c r="J246" s="90" t="s">
        <v>197</v>
      </c>
      <c r="L246" t="s">
        <v>947</v>
      </c>
    </row>
    <row r="247" spans="4:14" x14ac:dyDescent="0.25">
      <c r="D247" t="s">
        <v>570</v>
      </c>
      <c r="J247" s="90" t="s">
        <v>639</v>
      </c>
      <c r="L247" t="s">
        <v>946</v>
      </c>
    </row>
    <row r="248" spans="4:14" x14ac:dyDescent="0.25">
      <c r="D248" t="s">
        <v>588</v>
      </c>
      <c r="J248" s="87" t="s">
        <v>863</v>
      </c>
      <c r="L248" t="s">
        <v>864</v>
      </c>
    </row>
    <row r="249" spans="4:14" x14ac:dyDescent="0.25">
      <c r="D249" t="s">
        <v>573</v>
      </c>
      <c r="J249" s="90" t="s">
        <v>264</v>
      </c>
      <c r="L249" s="82" t="s">
        <v>988</v>
      </c>
      <c r="N249" t="s">
        <v>989</v>
      </c>
    </row>
    <row r="250" spans="4:14" x14ac:dyDescent="0.25">
      <c r="D250" t="s">
        <v>814</v>
      </c>
      <c r="J250" s="90" t="s">
        <v>259</v>
      </c>
      <c r="L250" t="s">
        <v>849</v>
      </c>
    </row>
    <row r="251" spans="4:14" x14ac:dyDescent="0.25">
      <c r="D251" t="s">
        <v>876</v>
      </c>
      <c r="J251" s="90" t="s">
        <v>639</v>
      </c>
      <c r="L251" t="s">
        <v>850</v>
      </c>
    </row>
    <row r="252" spans="4:14" x14ac:dyDescent="0.25">
      <c r="J252" s="90" t="s">
        <v>639</v>
      </c>
      <c r="L252" t="s">
        <v>948</v>
      </c>
    </row>
    <row r="253" spans="4:14" x14ac:dyDescent="0.25">
      <c r="J253" s="87">
        <v>9000</v>
      </c>
    </row>
    <row r="256" spans="4:14" x14ac:dyDescent="0.25">
      <c r="D256" s="2" t="s">
        <v>589</v>
      </c>
      <c r="J256" s="90" t="s">
        <v>696</v>
      </c>
      <c r="L256" t="s">
        <v>472</v>
      </c>
    </row>
    <row r="257" spans="4:14" x14ac:dyDescent="0.25">
      <c r="D257" t="s">
        <v>569</v>
      </c>
      <c r="J257" s="90" t="s">
        <v>189</v>
      </c>
      <c r="L257" t="s">
        <v>879</v>
      </c>
    </row>
    <row r="258" spans="4:14" x14ac:dyDescent="0.25">
      <c r="D258" t="s">
        <v>570</v>
      </c>
      <c r="J258" s="87" t="s">
        <v>880</v>
      </c>
      <c r="L258" t="s">
        <v>823</v>
      </c>
    </row>
    <row r="259" spans="4:14" x14ac:dyDescent="0.25">
      <c r="D259" t="s">
        <v>571</v>
      </c>
      <c r="J259" s="90" t="s">
        <v>197</v>
      </c>
      <c r="L259" t="s">
        <v>947</v>
      </c>
    </row>
    <row r="260" spans="4:14" x14ac:dyDescent="0.25">
      <c r="D260" t="s">
        <v>570</v>
      </c>
      <c r="J260" s="90" t="s">
        <v>639</v>
      </c>
      <c r="L260" t="s">
        <v>946</v>
      </c>
    </row>
    <row r="261" spans="4:14" x14ac:dyDescent="0.25">
      <c r="D261" t="s">
        <v>590</v>
      </c>
      <c r="J261" s="87" t="s">
        <v>853</v>
      </c>
      <c r="L261" t="s">
        <v>854</v>
      </c>
    </row>
    <row r="262" spans="4:14" x14ac:dyDescent="0.25">
      <c r="D262" t="s">
        <v>573</v>
      </c>
      <c r="J262" s="90" t="s">
        <v>264</v>
      </c>
      <c r="L262" s="82" t="s">
        <v>988</v>
      </c>
      <c r="N262" t="s">
        <v>989</v>
      </c>
    </row>
    <row r="263" spans="4:14" x14ac:dyDescent="0.25">
      <c r="D263" t="s">
        <v>814</v>
      </c>
      <c r="J263" s="90" t="s">
        <v>259</v>
      </c>
      <c r="L263" t="s">
        <v>849</v>
      </c>
    </row>
    <row r="264" spans="4:14" x14ac:dyDescent="0.25">
      <c r="D264" t="s">
        <v>878</v>
      </c>
      <c r="J264" s="90" t="s">
        <v>639</v>
      </c>
      <c r="L264" t="s">
        <v>850</v>
      </c>
    </row>
    <row r="265" spans="4:14" x14ac:dyDescent="0.25">
      <c r="J265" s="90" t="s">
        <v>639</v>
      </c>
      <c r="L265" t="s">
        <v>948</v>
      </c>
    </row>
    <row r="266" spans="4:14" x14ac:dyDescent="0.25">
      <c r="J266" s="87">
        <v>9000</v>
      </c>
    </row>
    <row r="269" spans="4:14" x14ac:dyDescent="0.25">
      <c r="D269" s="2" t="s">
        <v>591</v>
      </c>
      <c r="J269" s="90" t="s">
        <v>696</v>
      </c>
      <c r="L269" t="s">
        <v>472</v>
      </c>
    </row>
    <row r="270" spans="4:14" x14ac:dyDescent="0.25">
      <c r="D270" t="s">
        <v>569</v>
      </c>
      <c r="J270" s="90" t="s">
        <v>190</v>
      </c>
      <c r="L270" t="s">
        <v>879</v>
      </c>
    </row>
    <row r="271" spans="4:14" x14ac:dyDescent="0.25">
      <c r="D271" t="s">
        <v>570</v>
      </c>
      <c r="J271" s="87" t="s">
        <v>882</v>
      </c>
      <c r="L271" t="s">
        <v>823</v>
      </c>
    </row>
    <row r="272" spans="4:14" x14ac:dyDescent="0.25">
      <c r="D272" t="s">
        <v>571</v>
      </c>
      <c r="J272" s="90" t="s">
        <v>197</v>
      </c>
      <c r="L272" t="s">
        <v>947</v>
      </c>
    </row>
    <row r="273" spans="4:14" x14ac:dyDescent="0.25">
      <c r="D273" t="s">
        <v>570</v>
      </c>
      <c r="J273" s="90" t="s">
        <v>639</v>
      </c>
      <c r="L273" t="s">
        <v>946</v>
      </c>
    </row>
    <row r="274" spans="4:14" x14ac:dyDescent="0.25">
      <c r="D274" t="s">
        <v>592</v>
      </c>
      <c r="J274" s="87" t="s">
        <v>883</v>
      </c>
      <c r="L274" t="s">
        <v>884</v>
      </c>
    </row>
    <row r="275" spans="4:14" x14ac:dyDescent="0.25">
      <c r="D275" t="s">
        <v>573</v>
      </c>
      <c r="J275" s="90" t="s">
        <v>264</v>
      </c>
      <c r="L275" s="82" t="s">
        <v>988</v>
      </c>
      <c r="N275" t="s">
        <v>989</v>
      </c>
    </row>
    <row r="276" spans="4:14" x14ac:dyDescent="0.25">
      <c r="D276" t="s">
        <v>814</v>
      </c>
      <c r="J276" s="90" t="s">
        <v>259</v>
      </c>
      <c r="L276" t="s">
        <v>849</v>
      </c>
    </row>
    <row r="277" spans="4:14" x14ac:dyDescent="0.25">
      <c r="D277" t="s">
        <v>881</v>
      </c>
      <c r="J277" s="90" t="s">
        <v>639</v>
      </c>
      <c r="L277" t="s">
        <v>850</v>
      </c>
    </row>
    <row r="278" spans="4:14" x14ac:dyDescent="0.25">
      <c r="J278" s="90" t="s">
        <v>639</v>
      </c>
      <c r="L278" t="s">
        <v>948</v>
      </c>
    </row>
    <row r="279" spans="4:14" x14ac:dyDescent="0.25">
      <c r="J279" s="87">
        <v>9000</v>
      </c>
    </row>
    <row r="282" spans="4:14" x14ac:dyDescent="0.25">
      <c r="D282" s="2" t="s">
        <v>593</v>
      </c>
      <c r="J282" s="83" t="s">
        <v>696</v>
      </c>
      <c r="L282" t="s">
        <v>472</v>
      </c>
    </row>
    <row r="283" spans="4:14" x14ac:dyDescent="0.25">
      <c r="D283" t="s">
        <v>569</v>
      </c>
      <c r="J283" s="83" t="s">
        <v>182</v>
      </c>
      <c r="L283" t="s">
        <v>879</v>
      </c>
    </row>
    <row r="284" spans="4:14" x14ac:dyDescent="0.25">
      <c r="D284" t="s">
        <v>570</v>
      </c>
      <c r="J284" s="4" t="s">
        <v>886</v>
      </c>
      <c r="L284" t="s">
        <v>823</v>
      </c>
    </row>
    <row r="285" spans="4:14" x14ac:dyDescent="0.25">
      <c r="D285" t="s">
        <v>571</v>
      </c>
      <c r="J285" s="83" t="s">
        <v>197</v>
      </c>
      <c r="L285" t="s">
        <v>947</v>
      </c>
    </row>
    <row r="286" spans="4:14" x14ac:dyDescent="0.25">
      <c r="D286" t="s">
        <v>570</v>
      </c>
      <c r="J286" s="83" t="s">
        <v>639</v>
      </c>
      <c r="L286" t="s">
        <v>946</v>
      </c>
    </row>
    <row r="287" spans="4:14" x14ac:dyDescent="0.25">
      <c r="D287" t="s">
        <v>594</v>
      </c>
      <c r="J287" s="4" t="s">
        <v>853</v>
      </c>
      <c r="L287" t="s">
        <v>854</v>
      </c>
    </row>
    <row r="288" spans="4:14" x14ac:dyDescent="0.25">
      <c r="D288" t="s">
        <v>573</v>
      </c>
      <c r="J288" s="83" t="s">
        <v>264</v>
      </c>
      <c r="L288" s="82" t="s">
        <v>988</v>
      </c>
      <c r="N288" t="s">
        <v>989</v>
      </c>
    </row>
    <row r="289" spans="4:14" x14ac:dyDescent="0.25">
      <c r="D289" t="s">
        <v>814</v>
      </c>
      <c r="J289" s="83" t="s">
        <v>259</v>
      </c>
      <c r="L289" t="s">
        <v>849</v>
      </c>
    </row>
    <row r="290" spans="4:14" x14ac:dyDescent="0.25">
      <c r="D290" t="s">
        <v>885</v>
      </c>
      <c r="J290" s="83" t="s">
        <v>639</v>
      </c>
      <c r="L290" t="s">
        <v>850</v>
      </c>
    </row>
    <row r="291" spans="4:14" x14ac:dyDescent="0.25">
      <c r="J291" s="83" t="s">
        <v>639</v>
      </c>
      <c r="L291" t="s">
        <v>948</v>
      </c>
    </row>
    <row r="292" spans="4:14" x14ac:dyDescent="0.25">
      <c r="J292" s="4">
        <v>9000</v>
      </c>
    </row>
    <row r="295" spans="4:14" x14ac:dyDescent="0.25">
      <c r="D295" s="2" t="s">
        <v>595</v>
      </c>
      <c r="J295" s="90" t="s">
        <v>696</v>
      </c>
      <c r="L295" t="s">
        <v>472</v>
      </c>
    </row>
    <row r="296" spans="4:14" x14ac:dyDescent="0.25">
      <c r="D296" t="s">
        <v>569</v>
      </c>
      <c r="J296" s="87" t="s">
        <v>888</v>
      </c>
      <c r="L296" t="s">
        <v>879</v>
      </c>
    </row>
    <row r="297" spans="4:14" x14ac:dyDescent="0.25">
      <c r="D297" t="s">
        <v>570</v>
      </c>
      <c r="J297" s="87" t="s">
        <v>889</v>
      </c>
      <c r="L297" t="s">
        <v>823</v>
      </c>
    </row>
    <row r="298" spans="4:14" x14ac:dyDescent="0.25">
      <c r="D298" t="s">
        <v>571</v>
      </c>
      <c r="J298" s="90" t="s">
        <v>197</v>
      </c>
      <c r="L298" t="s">
        <v>947</v>
      </c>
    </row>
    <row r="299" spans="4:14" x14ac:dyDescent="0.25">
      <c r="D299" t="s">
        <v>570</v>
      </c>
      <c r="J299" s="90" t="s">
        <v>639</v>
      </c>
      <c r="L299" t="s">
        <v>946</v>
      </c>
    </row>
    <row r="300" spans="4:14" x14ac:dyDescent="0.25">
      <c r="D300" t="s">
        <v>596</v>
      </c>
      <c r="J300" s="87" t="s">
        <v>853</v>
      </c>
      <c r="L300" t="s">
        <v>854</v>
      </c>
    </row>
    <row r="301" spans="4:14" x14ac:dyDescent="0.25">
      <c r="D301" t="s">
        <v>573</v>
      </c>
      <c r="J301" s="90" t="s">
        <v>264</v>
      </c>
      <c r="L301" s="82" t="s">
        <v>988</v>
      </c>
      <c r="N301" t="s">
        <v>989</v>
      </c>
    </row>
    <row r="302" spans="4:14" x14ac:dyDescent="0.25">
      <c r="D302" t="s">
        <v>814</v>
      </c>
      <c r="J302" s="90" t="s">
        <v>259</v>
      </c>
      <c r="L302" t="s">
        <v>849</v>
      </c>
    </row>
    <row r="303" spans="4:14" x14ac:dyDescent="0.25">
      <c r="D303" t="s">
        <v>887</v>
      </c>
      <c r="J303" s="90" t="s">
        <v>639</v>
      </c>
      <c r="L303" t="s">
        <v>850</v>
      </c>
    </row>
    <row r="304" spans="4:14" x14ac:dyDescent="0.25">
      <c r="J304" s="90" t="s">
        <v>639</v>
      </c>
      <c r="L304" t="s">
        <v>948</v>
      </c>
    </row>
    <row r="305" spans="4:14" x14ac:dyDescent="0.25">
      <c r="J305" s="87">
        <v>9000</v>
      </c>
    </row>
    <row r="308" spans="4:14" x14ac:dyDescent="0.25">
      <c r="D308" s="2" t="s">
        <v>597</v>
      </c>
      <c r="E308" s="2"/>
      <c r="J308" s="90" t="s">
        <v>696</v>
      </c>
      <c r="L308" t="s">
        <v>472</v>
      </c>
    </row>
    <row r="309" spans="4:14" x14ac:dyDescent="0.25">
      <c r="D309" t="s">
        <v>569</v>
      </c>
      <c r="J309" s="90" t="s">
        <v>192</v>
      </c>
      <c r="L309" t="s">
        <v>879</v>
      </c>
    </row>
    <row r="310" spans="4:14" x14ac:dyDescent="0.25">
      <c r="D310" t="s">
        <v>570</v>
      </c>
      <c r="J310" s="87" t="s">
        <v>891</v>
      </c>
      <c r="L310" t="s">
        <v>823</v>
      </c>
    </row>
    <row r="311" spans="4:14" x14ac:dyDescent="0.25">
      <c r="D311" t="s">
        <v>571</v>
      </c>
      <c r="J311" s="90" t="s">
        <v>197</v>
      </c>
      <c r="L311" t="s">
        <v>947</v>
      </c>
    </row>
    <row r="312" spans="4:14" x14ac:dyDescent="0.25">
      <c r="D312" t="s">
        <v>570</v>
      </c>
      <c r="J312" s="90" t="s">
        <v>639</v>
      </c>
      <c r="L312" t="s">
        <v>946</v>
      </c>
    </row>
    <row r="313" spans="4:14" x14ac:dyDescent="0.25">
      <c r="D313" t="s">
        <v>598</v>
      </c>
      <c r="J313" s="87" t="s">
        <v>859</v>
      </c>
      <c r="L313" t="s">
        <v>860</v>
      </c>
    </row>
    <row r="314" spans="4:14" x14ac:dyDescent="0.25">
      <c r="D314" t="s">
        <v>573</v>
      </c>
      <c r="J314" s="90" t="s">
        <v>264</v>
      </c>
      <c r="L314" s="82" t="s">
        <v>988</v>
      </c>
      <c r="N314" t="s">
        <v>989</v>
      </c>
    </row>
    <row r="315" spans="4:14" x14ac:dyDescent="0.25">
      <c r="D315" t="s">
        <v>814</v>
      </c>
      <c r="J315" s="90" t="s">
        <v>259</v>
      </c>
      <c r="L315" t="s">
        <v>849</v>
      </c>
    </row>
    <row r="316" spans="4:14" x14ac:dyDescent="0.25">
      <c r="D316" t="s">
        <v>890</v>
      </c>
      <c r="J316" s="90" t="s">
        <v>639</v>
      </c>
      <c r="L316" t="s">
        <v>850</v>
      </c>
    </row>
    <row r="317" spans="4:14" x14ac:dyDescent="0.25">
      <c r="J317" s="90" t="s">
        <v>639</v>
      </c>
      <c r="L317" t="s">
        <v>948</v>
      </c>
    </row>
    <row r="318" spans="4:14" x14ac:dyDescent="0.25">
      <c r="J318" s="87">
        <v>9000</v>
      </c>
    </row>
    <row r="321" spans="4:14" x14ac:dyDescent="0.25">
      <c r="D321" s="2" t="s">
        <v>599</v>
      </c>
      <c r="J321" s="90" t="s">
        <v>696</v>
      </c>
      <c r="L321" t="s">
        <v>472</v>
      </c>
    </row>
    <row r="322" spans="4:14" x14ac:dyDescent="0.25">
      <c r="D322" t="s">
        <v>569</v>
      </c>
      <c r="J322" s="90" t="s">
        <v>193</v>
      </c>
      <c r="L322" t="s">
        <v>879</v>
      </c>
    </row>
    <row r="323" spans="4:14" x14ac:dyDescent="0.25">
      <c r="D323" t="s">
        <v>570</v>
      </c>
      <c r="J323" s="87" t="s">
        <v>893</v>
      </c>
      <c r="L323" t="s">
        <v>823</v>
      </c>
    </row>
    <row r="324" spans="4:14" x14ac:dyDescent="0.25">
      <c r="D324" t="s">
        <v>571</v>
      </c>
      <c r="J324" s="90" t="s">
        <v>197</v>
      </c>
      <c r="L324" t="s">
        <v>947</v>
      </c>
    </row>
    <row r="325" spans="4:14" x14ac:dyDescent="0.25">
      <c r="D325" t="s">
        <v>570</v>
      </c>
      <c r="J325" s="90" t="s">
        <v>639</v>
      </c>
      <c r="L325" t="s">
        <v>946</v>
      </c>
    </row>
    <row r="326" spans="4:14" x14ac:dyDescent="0.25">
      <c r="D326" t="s">
        <v>600</v>
      </c>
      <c r="J326" s="87" t="s">
        <v>853</v>
      </c>
      <c r="L326" t="s">
        <v>854</v>
      </c>
    </row>
    <row r="327" spans="4:14" x14ac:dyDescent="0.25">
      <c r="D327" t="s">
        <v>573</v>
      </c>
      <c r="J327" s="90" t="s">
        <v>264</v>
      </c>
      <c r="L327" s="82" t="s">
        <v>988</v>
      </c>
      <c r="N327" t="s">
        <v>989</v>
      </c>
    </row>
    <row r="328" spans="4:14" x14ac:dyDescent="0.25">
      <c r="D328" t="s">
        <v>814</v>
      </c>
      <c r="J328" s="90" t="s">
        <v>259</v>
      </c>
      <c r="L328" t="s">
        <v>849</v>
      </c>
    </row>
    <row r="329" spans="4:14" x14ac:dyDescent="0.25">
      <c r="D329" t="s">
        <v>892</v>
      </c>
      <c r="J329" s="90" t="s">
        <v>639</v>
      </c>
      <c r="L329" t="s">
        <v>850</v>
      </c>
    </row>
    <row r="330" spans="4:14" x14ac:dyDescent="0.25">
      <c r="J330" s="90" t="s">
        <v>639</v>
      </c>
      <c r="L330" t="s">
        <v>948</v>
      </c>
    </row>
    <row r="331" spans="4:14" x14ac:dyDescent="0.25">
      <c r="J331" s="87">
        <v>9000</v>
      </c>
    </row>
    <row r="334" spans="4:14" x14ac:dyDescent="0.25">
      <c r="D334" s="2" t="s">
        <v>601</v>
      </c>
      <c r="J334" s="90" t="s">
        <v>696</v>
      </c>
      <c r="L334" t="s">
        <v>472</v>
      </c>
    </row>
    <row r="335" spans="4:14" x14ac:dyDescent="0.25">
      <c r="D335" t="s">
        <v>569</v>
      </c>
      <c r="J335" s="90" t="s">
        <v>194</v>
      </c>
      <c r="L335" t="s">
        <v>846</v>
      </c>
    </row>
    <row r="336" spans="4:14" x14ac:dyDescent="0.25">
      <c r="D336" t="s">
        <v>570</v>
      </c>
      <c r="J336" s="87" t="s">
        <v>895</v>
      </c>
      <c r="L336" t="s">
        <v>823</v>
      </c>
    </row>
    <row r="337" spans="4:14" x14ac:dyDescent="0.25">
      <c r="D337" t="s">
        <v>571</v>
      </c>
      <c r="J337" s="90" t="s">
        <v>197</v>
      </c>
      <c r="L337" t="s">
        <v>947</v>
      </c>
    </row>
    <row r="338" spans="4:14" x14ac:dyDescent="0.25">
      <c r="D338" t="s">
        <v>570</v>
      </c>
      <c r="J338" s="90" t="s">
        <v>639</v>
      </c>
      <c r="L338" t="s">
        <v>946</v>
      </c>
    </row>
    <row r="339" spans="4:14" x14ac:dyDescent="0.25">
      <c r="D339" t="s">
        <v>602</v>
      </c>
      <c r="J339" s="87" t="s">
        <v>859</v>
      </c>
      <c r="L339" t="s">
        <v>860</v>
      </c>
    </row>
    <row r="340" spans="4:14" x14ac:dyDescent="0.25">
      <c r="D340" t="s">
        <v>573</v>
      </c>
      <c r="J340" s="90" t="s">
        <v>264</v>
      </c>
      <c r="L340" s="82" t="s">
        <v>988</v>
      </c>
      <c r="N340" t="s">
        <v>989</v>
      </c>
    </row>
    <row r="341" spans="4:14" x14ac:dyDescent="0.25">
      <c r="D341" t="s">
        <v>814</v>
      </c>
      <c r="J341" s="90" t="s">
        <v>259</v>
      </c>
      <c r="L341" t="s">
        <v>849</v>
      </c>
    </row>
    <row r="342" spans="4:14" x14ac:dyDescent="0.25">
      <c r="D342" t="s">
        <v>894</v>
      </c>
      <c r="J342" s="90" t="s">
        <v>639</v>
      </c>
      <c r="L342" t="s">
        <v>850</v>
      </c>
    </row>
    <row r="343" spans="4:14" x14ac:dyDescent="0.25">
      <c r="J343" s="90" t="s">
        <v>639</v>
      </c>
      <c r="L343" t="s">
        <v>948</v>
      </c>
    </row>
    <row r="344" spans="4:14" x14ac:dyDescent="0.25">
      <c r="J344" s="87">
        <v>9000</v>
      </c>
    </row>
    <row r="347" spans="4:14" x14ac:dyDescent="0.25">
      <c r="D347" s="2" t="s">
        <v>603</v>
      </c>
      <c r="J347" s="90" t="s">
        <v>696</v>
      </c>
      <c r="L347" t="s">
        <v>472</v>
      </c>
    </row>
    <row r="348" spans="4:14" x14ac:dyDescent="0.25">
      <c r="D348" t="s">
        <v>569</v>
      </c>
      <c r="J348" s="87" t="s">
        <v>641</v>
      </c>
      <c r="L348" t="s">
        <v>846</v>
      </c>
    </row>
    <row r="349" spans="4:14" x14ac:dyDescent="0.25">
      <c r="D349" t="s">
        <v>570</v>
      </c>
      <c r="J349" s="87" t="s">
        <v>897</v>
      </c>
      <c r="L349" t="s">
        <v>823</v>
      </c>
    </row>
    <row r="350" spans="4:14" x14ac:dyDescent="0.25">
      <c r="D350" t="s">
        <v>571</v>
      </c>
      <c r="J350" s="90" t="s">
        <v>197</v>
      </c>
      <c r="L350" t="s">
        <v>947</v>
      </c>
    </row>
    <row r="351" spans="4:14" x14ac:dyDescent="0.25">
      <c r="D351" t="s">
        <v>570</v>
      </c>
      <c r="J351" s="90" t="s">
        <v>639</v>
      </c>
      <c r="L351" t="s">
        <v>946</v>
      </c>
    </row>
    <row r="352" spans="4:14" x14ac:dyDescent="0.25">
      <c r="D352" t="s">
        <v>604</v>
      </c>
      <c r="J352" s="87" t="s">
        <v>853</v>
      </c>
      <c r="L352" t="s">
        <v>854</v>
      </c>
    </row>
    <row r="353" spans="4:14" x14ac:dyDescent="0.25">
      <c r="D353" t="s">
        <v>573</v>
      </c>
      <c r="J353" s="90" t="s">
        <v>264</v>
      </c>
      <c r="L353" s="82" t="s">
        <v>988</v>
      </c>
      <c r="N353" t="s">
        <v>989</v>
      </c>
    </row>
    <row r="354" spans="4:14" x14ac:dyDescent="0.25">
      <c r="D354" t="s">
        <v>814</v>
      </c>
      <c r="J354" s="90" t="s">
        <v>259</v>
      </c>
      <c r="L354" t="s">
        <v>849</v>
      </c>
    </row>
    <row r="355" spans="4:14" x14ac:dyDescent="0.25">
      <c r="D355" t="s">
        <v>896</v>
      </c>
      <c r="J355" s="90" t="s">
        <v>639</v>
      </c>
      <c r="L355" t="s">
        <v>850</v>
      </c>
    </row>
    <row r="356" spans="4:14" x14ac:dyDescent="0.25">
      <c r="J356" s="90" t="s">
        <v>639</v>
      </c>
      <c r="L356" t="s">
        <v>948</v>
      </c>
    </row>
    <row r="357" spans="4:14" x14ac:dyDescent="0.25">
      <c r="J357" s="87">
        <v>9000</v>
      </c>
    </row>
    <row r="360" spans="4:14" x14ac:dyDescent="0.25">
      <c r="D360" s="2" t="s">
        <v>605</v>
      </c>
      <c r="J360" s="83" t="s">
        <v>696</v>
      </c>
      <c r="L360" t="s">
        <v>472</v>
      </c>
    </row>
    <row r="361" spans="4:14" x14ac:dyDescent="0.25">
      <c r="D361" t="s">
        <v>569</v>
      </c>
      <c r="J361" s="4" t="s">
        <v>899</v>
      </c>
      <c r="L361" t="s">
        <v>846</v>
      </c>
    </row>
    <row r="362" spans="4:14" x14ac:dyDescent="0.25">
      <c r="D362" t="s">
        <v>570</v>
      </c>
      <c r="J362" s="4" t="s">
        <v>900</v>
      </c>
      <c r="L362" t="s">
        <v>823</v>
      </c>
    </row>
    <row r="363" spans="4:14" x14ac:dyDescent="0.25">
      <c r="D363" t="s">
        <v>571</v>
      </c>
      <c r="J363" s="83" t="s">
        <v>197</v>
      </c>
      <c r="L363" t="s">
        <v>947</v>
      </c>
    </row>
    <row r="364" spans="4:14" x14ac:dyDescent="0.25">
      <c r="D364" t="s">
        <v>570</v>
      </c>
      <c r="J364" s="83" t="s">
        <v>639</v>
      </c>
      <c r="L364" t="s">
        <v>946</v>
      </c>
    </row>
    <row r="365" spans="4:14" x14ac:dyDescent="0.25">
      <c r="D365" t="s">
        <v>606</v>
      </c>
      <c r="J365" s="4" t="s">
        <v>901</v>
      </c>
      <c r="L365" t="s">
        <v>902</v>
      </c>
    </row>
    <row r="366" spans="4:14" x14ac:dyDescent="0.25">
      <c r="D366" t="s">
        <v>573</v>
      </c>
      <c r="J366" s="83" t="s">
        <v>264</v>
      </c>
      <c r="L366" s="82" t="s">
        <v>988</v>
      </c>
      <c r="N366" t="s">
        <v>989</v>
      </c>
    </row>
    <row r="367" spans="4:14" x14ac:dyDescent="0.25">
      <c r="D367" t="s">
        <v>814</v>
      </c>
      <c r="J367" s="83" t="s">
        <v>259</v>
      </c>
      <c r="L367" t="s">
        <v>849</v>
      </c>
    </row>
    <row r="368" spans="4:14" x14ac:dyDescent="0.25">
      <c r="D368" t="s">
        <v>898</v>
      </c>
      <c r="J368" s="83" t="s">
        <v>639</v>
      </c>
      <c r="L368" t="s">
        <v>850</v>
      </c>
    </row>
    <row r="369" spans="4:14" x14ac:dyDescent="0.25">
      <c r="J369" s="83" t="s">
        <v>639</v>
      </c>
      <c r="L369" t="s">
        <v>948</v>
      </c>
    </row>
    <row r="370" spans="4:14" x14ac:dyDescent="0.25">
      <c r="J370" s="4">
        <v>9000</v>
      </c>
    </row>
    <row r="373" spans="4:14" x14ac:dyDescent="0.25">
      <c r="D373" s="2" t="s">
        <v>608</v>
      </c>
      <c r="J373" s="90" t="s">
        <v>696</v>
      </c>
      <c r="L373" t="s">
        <v>472</v>
      </c>
    </row>
    <row r="374" spans="4:14" x14ac:dyDescent="0.25">
      <c r="D374" t="s">
        <v>569</v>
      </c>
      <c r="J374" s="90" t="s">
        <v>185</v>
      </c>
      <c r="L374" t="s">
        <v>846</v>
      </c>
    </row>
    <row r="375" spans="4:14" x14ac:dyDescent="0.25">
      <c r="D375" t="s">
        <v>570</v>
      </c>
      <c r="J375" s="87" t="s">
        <v>904</v>
      </c>
      <c r="L375" t="s">
        <v>823</v>
      </c>
    </row>
    <row r="376" spans="4:14" x14ac:dyDescent="0.25">
      <c r="D376" t="s">
        <v>571</v>
      </c>
      <c r="J376" s="90" t="s">
        <v>197</v>
      </c>
      <c r="L376" t="s">
        <v>947</v>
      </c>
    </row>
    <row r="377" spans="4:14" x14ac:dyDescent="0.25">
      <c r="D377" t="s">
        <v>570</v>
      </c>
      <c r="J377" s="90" t="s">
        <v>639</v>
      </c>
      <c r="L377" t="s">
        <v>946</v>
      </c>
    </row>
    <row r="378" spans="4:14" x14ac:dyDescent="0.25">
      <c r="D378" t="s">
        <v>607</v>
      </c>
      <c r="J378" s="87" t="s">
        <v>883</v>
      </c>
      <c r="L378" t="s">
        <v>905</v>
      </c>
    </row>
    <row r="379" spans="4:14" x14ac:dyDescent="0.25">
      <c r="D379" t="s">
        <v>573</v>
      </c>
      <c r="J379" s="90" t="s">
        <v>264</v>
      </c>
      <c r="L379" s="82" t="s">
        <v>988</v>
      </c>
      <c r="N379" t="s">
        <v>989</v>
      </c>
    </row>
    <row r="380" spans="4:14" x14ac:dyDescent="0.25">
      <c r="D380" t="s">
        <v>814</v>
      </c>
      <c r="J380" s="90" t="s">
        <v>259</v>
      </c>
      <c r="L380" t="s">
        <v>849</v>
      </c>
    </row>
    <row r="381" spans="4:14" x14ac:dyDescent="0.25">
      <c r="D381" t="s">
        <v>903</v>
      </c>
      <c r="J381" s="90" t="s">
        <v>639</v>
      </c>
      <c r="L381" t="s">
        <v>850</v>
      </c>
    </row>
    <row r="382" spans="4:14" x14ac:dyDescent="0.25">
      <c r="J382" s="90" t="s">
        <v>639</v>
      </c>
      <c r="L382" t="s">
        <v>948</v>
      </c>
    </row>
    <row r="383" spans="4:14" x14ac:dyDescent="0.25">
      <c r="J383" s="87">
        <v>9000</v>
      </c>
    </row>
    <row r="386" spans="1:14" x14ac:dyDescent="0.25">
      <c r="D386" s="2" t="s">
        <v>508</v>
      </c>
      <c r="J386" s="90" t="s">
        <v>696</v>
      </c>
      <c r="L386" t="s">
        <v>472</v>
      </c>
    </row>
    <row r="387" spans="1:14" x14ac:dyDescent="0.25">
      <c r="D387" t="s">
        <v>569</v>
      </c>
      <c r="J387" s="90" t="s">
        <v>264</v>
      </c>
      <c r="L387" t="s">
        <v>846</v>
      </c>
    </row>
    <row r="388" spans="1:14" x14ac:dyDescent="0.25">
      <c r="D388" t="s">
        <v>570</v>
      </c>
      <c r="J388" s="87" t="s">
        <v>907</v>
      </c>
      <c r="L388" t="s">
        <v>823</v>
      </c>
    </row>
    <row r="389" spans="1:14" x14ac:dyDescent="0.25">
      <c r="D389" t="s">
        <v>571</v>
      </c>
      <c r="J389" s="90" t="s">
        <v>197</v>
      </c>
      <c r="L389" t="s">
        <v>947</v>
      </c>
    </row>
    <row r="390" spans="1:14" x14ac:dyDescent="0.25">
      <c r="D390" t="s">
        <v>570</v>
      </c>
      <c r="J390" s="90" t="s">
        <v>639</v>
      </c>
      <c r="L390" t="s">
        <v>946</v>
      </c>
    </row>
    <row r="391" spans="1:14" x14ac:dyDescent="0.25">
      <c r="D391" t="s">
        <v>609</v>
      </c>
      <c r="J391" s="87" t="s">
        <v>883</v>
      </c>
      <c r="L391" t="s">
        <v>884</v>
      </c>
    </row>
    <row r="392" spans="1:14" x14ac:dyDescent="0.25">
      <c r="D392" t="s">
        <v>573</v>
      </c>
      <c r="J392" s="90" t="s">
        <v>264</v>
      </c>
      <c r="L392" s="82" t="s">
        <v>988</v>
      </c>
      <c r="N392" t="s">
        <v>989</v>
      </c>
    </row>
    <row r="393" spans="1:14" x14ac:dyDescent="0.25">
      <c r="D393" t="s">
        <v>814</v>
      </c>
      <c r="J393" s="90" t="s">
        <v>259</v>
      </c>
      <c r="L393" t="s">
        <v>849</v>
      </c>
    </row>
    <row r="394" spans="1:14" x14ac:dyDescent="0.25">
      <c r="D394" t="s">
        <v>906</v>
      </c>
      <c r="J394" s="90" t="s">
        <v>639</v>
      </c>
      <c r="L394" t="s">
        <v>850</v>
      </c>
    </row>
    <row r="395" spans="1:14" x14ac:dyDescent="0.25">
      <c r="J395" s="90" t="s">
        <v>639</v>
      </c>
      <c r="L395" t="s">
        <v>948</v>
      </c>
    </row>
    <row r="396" spans="1:14" x14ac:dyDescent="0.25">
      <c r="J396" s="87">
        <v>9000</v>
      </c>
    </row>
    <row r="399" spans="1:14" x14ac:dyDescent="0.25">
      <c r="A399" s="469" t="s">
        <v>950</v>
      </c>
      <c r="B399" s="469"/>
      <c r="D399" s="2" t="s">
        <v>908</v>
      </c>
      <c r="J399" s="83" t="s">
        <v>696</v>
      </c>
      <c r="L399" t="s">
        <v>472</v>
      </c>
    </row>
    <row r="400" spans="1:14" x14ac:dyDescent="0.25">
      <c r="D400" t="s">
        <v>569</v>
      </c>
      <c r="J400" s="4" t="s">
        <v>910</v>
      </c>
      <c r="L400" t="s">
        <v>846</v>
      </c>
    </row>
    <row r="401" spans="4:14" x14ac:dyDescent="0.25">
      <c r="D401" t="s">
        <v>570</v>
      </c>
      <c r="J401" s="4" t="s">
        <v>911</v>
      </c>
      <c r="L401" t="s">
        <v>823</v>
      </c>
    </row>
    <row r="402" spans="4:14" x14ac:dyDescent="0.25">
      <c r="D402" t="s">
        <v>611</v>
      </c>
      <c r="J402" s="83" t="s">
        <v>197</v>
      </c>
      <c r="L402" t="s">
        <v>947</v>
      </c>
    </row>
    <row r="403" spans="4:14" x14ac:dyDescent="0.25">
      <c r="D403" t="s">
        <v>570</v>
      </c>
      <c r="J403" s="83" t="s">
        <v>639</v>
      </c>
      <c r="L403" t="s">
        <v>956</v>
      </c>
    </row>
    <row r="404" spans="4:14" x14ac:dyDescent="0.25">
      <c r="D404" t="s">
        <v>612</v>
      </c>
      <c r="J404" s="4" t="s">
        <v>912</v>
      </c>
      <c r="L404" t="s">
        <v>2129</v>
      </c>
    </row>
    <row r="405" spans="4:14" x14ac:dyDescent="0.25">
      <c r="D405" t="s">
        <v>573</v>
      </c>
      <c r="J405" s="83" t="s">
        <v>264</v>
      </c>
      <c r="L405" s="82" t="s">
        <v>988</v>
      </c>
      <c r="N405" t="s">
        <v>989</v>
      </c>
    </row>
    <row r="406" spans="4:14" x14ac:dyDescent="0.25">
      <c r="D406" t="s">
        <v>814</v>
      </c>
      <c r="J406" s="83" t="s">
        <v>259</v>
      </c>
      <c r="L406" t="s">
        <v>913</v>
      </c>
    </row>
    <row r="407" spans="4:14" x14ac:dyDescent="0.25">
      <c r="D407" t="s">
        <v>909</v>
      </c>
      <c r="J407" s="83" t="s">
        <v>264</v>
      </c>
      <c r="L407" t="s">
        <v>914</v>
      </c>
    </row>
    <row r="408" spans="4:14" x14ac:dyDescent="0.25">
      <c r="J408" s="4" t="s">
        <v>233</v>
      </c>
      <c r="L408" t="s">
        <v>915</v>
      </c>
    </row>
    <row r="409" spans="4:14" x14ac:dyDescent="0.25">
      <c r="J409" s="4">
        <v>9000</v>
      </c>
    </row>
    <row r="410" spans="4:14" x14ac:dyDescent="0.25">
      <c r="J410" s="4"/>
    </row>
    <row r="411" spans="4:14" x14ac:dyDescent="0.25">
      <c r="J411" s="4"/>
    </row>
    <row r="412" spans="4:14" x14ac:dyDescent="0.25">
      <c r="J412" s="4"/>
    </row>
    <row r="413" spans="4:14" x14ac:dyDescent="0.25">
      <c r="D413" s="2" t="s">
        <v>613</v>
      </c>
      <c r="J413" s="83" t="s">
        <v>696</v>
      </c>
      <c r="L413" t="s">
        <v>472</v>
      </c>
    </row>
    <row r="414" spans="4:14" x14ac:dyDescent="0.25">
      <c r="D414" t="s">
        <v>569</v>
      </c>
      <c r="J414" s="4" t="s">
        <v>917</v>
      </c>
      <c r="L414" t="s">
        <v>846</v>
      </c>
    </row>
    <row r="415" spans="4:14" x14ac:dyDescent="0.25">
      <c r="D415" t="s">
        <v>570</v>
      </c>
      <c r="J415" s="4" t="s">
        <v>918</v>
      </c>
      <c r="L415" t="s">
        <v>823</v>
      </c>
    </row>
    <row r="416" spans="4:14" x14ac:dyDescent="0.25">
      <c r="D416" t="s">
        <v>611</v>
      </c>
      <c r="J416" s="83" t="s">
        <v>197</v>
      </c>
      <c r="L416" t="s">
        <v>947</v>
      </c>
    </row>
    <row r="417" spans="4:14" x14ac:dyDescent="0.25">
      <c r="D417" t="s">
        <v>570</v>
      </c>
      <c r="J417" s="83" t="s">
        <v>639</v>
      </c>
      <c r="L417" t="s">
        <v>956</v>
      </c>
    </row>
    <row r="418" spans="4:14" x14ac:dyDescent="0.25">
      <c r="D418" t="s">
        <v>614</v>
      </c>
      <c r="J418" s="4" t="s">
        <v>863</v>
      </c>
      <c r="L418" t="s">
        <v>864</v>
      </c>
    </row>
    <row r="419" spans="4:14" x14ac:dyDescent="0.25">
      <c r="D419" t="s">
        <v>573</v>
      </c>
      <c r="J419" s="83" t="s">
        <v>264</v>
      </c>
      <c r="L419" s="82" t="s">
        <v>988</v>
      </c>
      <c r="N419" t="s">
        <v>989</v>
      </c>
    </row>
    <row r="420" spans="4:14" x14ac:dyDescent="0.25">
      <c r="D420" t="s">
        <v>814</v>
      </c>
      <c r="J420" s="83" t="s">
        <v>259</v>
      </c>
      <c r="L420" t="s">
        <v>913</v>
      </c>
    </row>
    <row r="421" spans="4:14" x14ac:dyDescent="0.25">
      <c r="D421" t="s">
        <v>916</v>
      </c>
      <c r="J421" s="83" t="s">
        <v>264</v>
      </c>
      <c r="L421" t="s">
        <v>914</v>
      </c>
    </row>
    <row r="422" spans="4:14" x14ac:dyDescent="0.25">
      <c r="J422" s="4">
        <v>18</v>
      </c>
      <c r="L422" t="s">
        <v>915</v>
      </c>
    </row>
    <row r="423" spans="4:14" x14ac:dyDescent="0.25">
      <c r="J423" s="4">
        <v>9000</v>
      </c>
    </row>
    <row r="424" spans="4:14" x14ac:dyDescent="0.25">
      <c r="J424" s="4"/>
    </row>
    <row r="425" spans="4:14" x14ac:dyDescent="0.25">
      <c r="J425" s="4"/>
    </row>
    <row r="426" spans="4:14" x14ac:dyDescent="0.25">
      <c r="J426" s="4"/>
    </row>
    <row r="427" spans="4:14" x14ac:dyDescent="0.25">
      <c r="D427" s="2" t="s">
        <v>615</v>
      </c>
      <c r="J427" s="83" t="s">
        <v>696</v>
      </c>
      <c r="L427" t="s">
        <v>472</v>
      </c>
    </row>
    <row r="428" spans="4:14" x14ac:dyDescent="0.25">
      <c r="D428" t="s">
        <v>919</v>
      </c>
      <c r="J428" s="4" t="s">
        <v>921</v>
      </c>
      <c r="L428" t="s">
        <v>846</v>
      </c>
    </row>
    <row r="429" spans="4:14" x14ac:dyDescent="0.25">
      <c r="D429" t="s">
        <v>570</v>
      </c>
      <c r="J429" s="4" t="s">
        <v>922</v>
      </c>
      <c r="L429" t="s">
        <v>823</v>
      </c>
    </row>
    <row r="430" spans="4:14" x14ac:dyDescent="0.25">
      <c r="D430" t="s">
        <v>611</v>
      </c>
      <c r="J430" s="83" t="s">
        <v>197</v>
      </c>
      <c r="L430" t="s">
        <v>947</v>
      </c>
    </row>
    <row r="431" spans="4:14" x14ac:dyDescent="0.25">
      <c r="D431" t="s">
        <v>570</v>
      </c>
      <c r="J431" s="83" t="s">
        <v>639</v>
      </c>
      <c r="L431" t="s">
        <v>956</v>
      </c>
    </row>
    <row r="432" spans="4:14" x14ac:dyDescent="0.25">
      <c r="D432" t="s">
        <v>616</v>
      </c>
      <c r="J432" s="4" t="s">
        <v>853</v>
      </c>
      <c r="L432" t="s">
        <v>854</v>
      </c>
    </row>
    <row r="433" spans="4:14" x14ac:dyDescent="0.25">
      <c r="D433" t="s">
        <v>573</v>
      </c>
      <c r="J433" s="83" t="s">
        <v>264</v>
      </c>
      <c r="L433" s="82" t="s">
        <v>988</v>
      </c>
      <c r="N433" t="s">
        <v>989</v>
      </c>
    </row>
    <row r="434" spans="4:14" x14ac:dyDescent="0.25">
      <c r="D434" t="s">
        <v>814</v>
      </c>
      <c r="J434" s="83" t="s">
        <v>259</v>
      </c>
      <c r="L434" t="s">
        <v>913</v>
      </c>
    </row>
    <row r="435" spans="4:14" x14ac:dyDescent="0.25">
      <c r="D435" t="s">
        <v>920</v>
      </c>
      <c r="J435" s="83" t="s">
        <v>264</v>
      </c>
      <c r="L435" t="s">
        <v>914</v>
      </c>
    </row>
    <row r="436" spans="4:14" x14ac:dyDescent="0.25">
      <c r="J436" s="4" t="s">
        <v>923</v>
      </c>
      <c r="L436" t="s">
        <v>915</v>
      </c>
    </row>
    <row r="437" spans="4:14" x14ac:dyDescent="0.25">
      <c r="J437" s="4">
        <v>9000</v>
      </c>
    </row>
    <row r="438" spans="4:14" x14ac:dyDescent="0.25">
      <c r="J438" s="4"/>
    </row>
    <row r="439" spans="4:14" x14ac:dyDescent="0.25">
      <c r="J439" s="4"/>
    </row>
    <row r="440" spans="4:14" x14ac:dyDescent="0.25">
      <c r="D440" s="2" t="s">
        <v>617</v>
      </c>
      <c r="J440" s="83" t="s">
        <v>696</v>
      </c>
      <c r="L440" t="s">
        <v>472</v>
      </c>
    </row>
    <row r="441" spans="4:14" x14ac:dyDescent="0.25">
      <c r="D441" t="s">
        <v>569</v>
      </c>
      <c r="J441" s="83" t="s">
        <v>246</v>
      </c>
      <c r="L441" t="s">
        <v>846</v>
      </c>
    </row>
    <row r="442" spans="4:14" x14ac:dyDescent="0.25">
      <c r="D442" t="s">
        <v>570</v>
      </c>
      <c r="J442" s="4" t="s">
        <v>925</v>
      </c>
      <c r="L442" t="s">
        <v>823</v>
      </c>
    </row>
    <row r="443" spans="4:14" x14ac:dyDescent="0.25">
      <c r="D443" t="s">
        <v>611</v>
      </c>
      <c r="J443" s="83" t="s">
        <v>197</v>
      </c>
      <c r="L443" t="s">
        <v>947</v>
      </c>
    </row>
    <row r="444" spans="4:14" x14ac:dyDescent="0.25">
      <c r="D444" t="s">
        <v>570</v>
      </c>
      <c r="J444" s="83" t="s">
        <v>639</v>
      </c>
      <c r="L444" t="s">
        <v>956</v>
      </c>
    </row>
    <row r="445" spans="4:14" x14ac:dyDescent="0.25">
      <c r="D445" t="s">
        <v>618</v>
      </c>
      <c r="J445" s="4" t="s">
        <v>853</v>
      </c>
      <c r="L445" t="s">
        <v>854</v>
      </c>
    </row>
    <row r="446" spans="4:14" x14ac:dyDescent="0.25">
      <c r="D446" t="s">
        <v>573</v>
      </c>
      <c r="J446" s="83" t="s">
        <v>264</v>
      </c>
      <c r="L446" s="82" t="s">
        <v>988</v>
      </c>
      <c r="N446" t="s">
        <v>989</v>
      </c>
    </row>
    <row r="447" spans="4:14" x14ac:dyDescent="0.25">
      <c r="D447" t="s">
        <v>814</v>
      </c>
      <c r="J447" s="83" t="s">
        <v>259</v>
      </c>
      <c r="L447" t="s">
        <v>913</v>
      </c>
    </row>
    <row r="448" spans="4:14" x14ac:dyDescent="0.25">
      <c r="D448" t="s">
        <v>924</v>
      </c>
      <c r="J448" s="83" t="s">
        <v>264</v>
      </c>
      <c r="L448" t="s">
        <v>914</v>
      </c>
    </row>
    <row r="449" spans="4:14" x14ac:dyDescent="0.25">
      <c r="J449" s="4" t="s">
        <v>926</v>
      </c>
      <c r="L449" t="s">
        <v>915</v>
      </c>
    </row>
    <row r="450" spans="4:14" x14ac:dyDescent="0.25">
      <c r="J450" s="4">
        <v>9000</v>
      </c>
    </row>
    <row r="451" spans="4:14" x14ac:dyDescent="0.25">
      <c r="J451" s="4"/>
    </row>
    <row r="452" spans="4:14" x14ac:dyDescent="0.25">
      <c r="J452" s="4"/>
    </row>
    <row r="453" spans="4:14" x14ac:dyDescent="0.25">
      <c r="J453" s="4"/>
    </row>
    <row r="454" spans="4:14" x14ac:dyDescent="0.25">
      <c r="D454" s="2" t="s">
        <v>619</v>
      </c>
      <c r="J454" s="83" t="s">
        <v>696</v>
      </c>
      <c r="L454" t="s">
        <v>472</v>
      </c>
    </row>
    <row r="455" spans="4:14" x14ac:dyDescent="0.25">
      <c r="D455" t="s">
        <v>569</v>
      </c>
      <c r="J455" s="83" t="s">
        <v>250</v>
      </c>
      <c r="L455" t="s">
        <v>879</v>
      </c>
    </row>
    <row r="456" spans="4:14" x14ac:dyDescent="0.25">
      <c r="D456" t="s">
        <v>570</v>
      </c>
      <c r="J456" s="4" t="s">
        <v>928</v>
      </c>
      <c r="L456" t="s">
        <v>823</v>
      </c>
    </row>
    <row r="457" spans="4:14" x14ac:dyDescent="0.25">
      <c r="D457" t="s">
        <v>611</v>
      </c>
      <c r="J457" s="83" t="s">
        <v>197</v>
      </c>
      <c r="L457" t="s">
        <v>947</v>
      </c>
    </row>
    <row r="458" spans="4:14" x14ac:dyDescent="0.25">
      <c r="D458" t="s">
        <v>570</v>
      </c>
      <c r="J458" s="83" t="s">
        <v>639</v>
      </c>
      <c r="L458" t="s">
        <v>956</v>
      </c>
    </row>
    <row r="459" spans="4:14" x14ac:dyDescent="0.25">
      <c r="D459" t="s">
        <v>620</v>
      </c>
      <c r="J459" s="4" t="s">
        <v>853</v>
      </c>
      <c r="L459" t="s">
        <v>854</v>
      </c>
    </row>
    <row r="460" spans="4:14" x14ac:dyDescent="0.25">
      <c r="D460" t="s">
        <v>573</v>
      </c>
      <c r="J460" s="83" t="s">
        <v>264</v>
      </c>
      <c r="L460" s="82" t="s">
        <v>988</v>
      </c>
      <c r="N460" t="s">
        <v>989</v>
      </c>
    </row>
    <row r="461" spans="4:14" x14ac:dyDescent="0.25">
      <c r="D461" t="s">
        <v>814</v>
      </c>
      <c r="J461" s="83" t="s">
        <v>259</v>
      </c>
      <c r="L461" t="s">
        <v>913</v>
      </c>
    </row>
    <row r="462" spans="4:14" x14ac:dyDescent="0.25">
      <c r="D462" t="s">
        <v>927</v>
      </c>
      <c r="J462" s="83" t="s">
        <v>264</v>
      </c>
      <c r="L462" t="s">
        <v>914</v>
      </c>
    </row>
    <row r="463" spans="4:14" x14ac:dyDescent="0.25">
      <c r="J463" s="4">
        <v>18</v>
      </c>
      <c r="L463" t="s">
        <v>915</v>
      </c>
    </row>
    <row r="464" spans="4:14" x14ac:dyDescent="0.25">
      <c r="J464" s="4">
        <v>9000</v>
      </c>
    </row>
    <row r="465" spans="4:14" x14ac:dyDescent="0.25">
      <c r="J465" s="4"/>
    </row>
    <row r="466" spans="4:14" x14ac:dyDescent="0.25">
      <c r="J466" s="4"/>
    </row>
    <row r="467" spans="4:14" x14ac:dyDescent="0.25">
      <c r="J467" s="4"/>
    </row>
    <row r="468" spans="4:14" x14ac:dyDescent="0.25">
      <c r="D468" s="2" t="s">
        <v>621</v>
      </c>
      <c r="J468" s="83" t="s">
        <v>696</v>
      </c>
      <c r="L468" t="s">
        <v>472</v>
      </c>
    </row>
    <row r="469" spans="4:14" x14ac:dyDescent="0.25">
      <c r="D469" t="s">
        <v>569</v>
      </c>
      <c r="J469" s="4" t="s">
        <v>930</v>
      </c>
      <c r="L469" t="s">
        <v>879</v>
      </c>
    </row>
    <row r="470" spans="4:14" x14ac:dyDescent="0.25">
      <c r="D470" t="s">
        <v>570</v>
      </c>
      <c r="J470" s="4" t="s">
        <v>931</v>
      </c>
      <c r="L470" t="s">
        <v>823</v>
      </c>
    </row>
    <row r="471" spans="4:14" x14ac:dyDescent="0.25">
      <c r="D471" t="s">
        <v>611</v>
      </c>
      <c r="J471" s="83" t="s">
        <v>197</v>
      </c>
      <c r="L471" t="s">
        <v>947</v>
      </c>
    </row>
    <row r="472" spans="4:14" x14ac:dyDescent="0.25">
      <c r="D472" t="s">
        <v>570</v>
      </c>
      <c r="J472" s="83" t="s">
        <v>639</v>
      </c>
      <c r="L472" t="s">
        <v>956</v>
      </c>
    </row>
    <row r="473" spans="4:14" x14ac:dyDescent="0.25">
      <c r="D473" t="s">
        <v>622</v>
      </c>
      <c r="J473" s="4" t="s">
        <v>932</v>
      </c>
      <c r="L473" t="s">
        <v>854</v>
      </c>
    </row>
    <row r="474" spans="4:14" x14ac:dyDescent="0.25">
      <c r="D474" t="s">
        <v>573</v>
      </c>
      <c r="J474" s="83" t="s">
        <v>264</v>
      </c>
      <c r="L474" s="82" t="s">
        <v>988</v>
      </c>
      <c r="N474" t="s">
        <v>989</v>
      </c>
    </row>
    <row r="475" spans="4:14" x14ac:dyDescent="0.25">
      <c r="D475" t="s">
        <v>814</v>
      </c>
      <c r="J475" s="83" t="s">
        <v>259</v>
      </c>
      <c r="L475" t="s">
        <v>913</v>
      </c>
    </row>
    <row r="476" spans="4:14" x14ac:dyDescent="0.25">
      <c r="D476" t="s">
        <v>929</v>
      </c>
      <c r="J476" s="83" t="s">
        <v>264</v>
      </c>
      <c r="L476" t="s">
        <v>914</v>
      </c>
    </row>
    <row r="477" spans="4:14" x14ac:dyDescent="0.25">
      <c r="J477" s="4">
        <v>28</v>
      </c>
      <c r="L477" t="s">
        <v>915</v>
      </c>
    </row>
    <row r="478" spans="4:14" x14ac:dyDescent="0.25">
      <c r="J478" s="4">
        <v>9000</v>
      </c>
    </row>
    <row r="479" spans="4:14" x14ac:dyDescent="0.25">
      <c r="J479" s="4"/>
    </row>
    <row r="480" spans="4:14" x14ac:dyDescent="0.25">
      <c r="J480" s="4"/>
    </row>
    <row r="481" spans="4:14" x14ac:dyDescent="0.25">
      <c r="J481" s="4"/>
    </row>
    <row r="482" spans="4:14" x14ac:dyDescent="0.25">
      <c r="D482" s="2" t="s">
        <v>623</v>
      </c>
      <c r="J482" s="83" t="s">
        <v>696</v>
      </c>
      <c r="L482" t="s">
        <v>472</v>
      </c>
    </row>
    <row r="483" spans="4:14" x14ac:dyDescent="0.25">
      <c r="D483" t="s">
        <v>569</v>
      </c>
      <c r="J483" s="83" t="s">
        <v>194</v>
      </c>
      <c r="L483" t="s">
        <v>846</v>
      </c>
    </row>
    <row r="484" spans="4:14" x14ac:dyDescent="0.25">
      <c r="D484" t="s">
        <v>570</v>
      </c>
      <c r="J484" s="4" t="s">
        <v>934</v>
      </c>
      <c r="L484" t="s">
        <v>823</v>
      </c>
    </row>
    <row r="485" spans="4:14" x14ac:dyDescent="0.25">
      <c r="D485" t="s">
        <v>611</v>
      </c>
      <c r="J485" s="83" t="s">
        <v>197</v>
      </c>
      <c r="L485" t="s">
        <v>947</v>
      </c>
    </row>
    <row r="486" spans="4:14" x14ac:dyDescent="0.25">
      <c r="D486" t="s">
        <v>570</v>
      </c>
      <c r="J486" s="83" t="s">
        <v>639</v>
      </c>
      <c r="L486" t="s">
        <v>957</v>
      </c>
    </row>
    <row r="487" spans="4:14" x14ac:dyDescent="0.25">
      <c r="D487" t="s">
        <v>624</v>
      </c>
      <c r="J487" s="4" t="s">
        <v>853</v>
      </c>
      <c r="L487" t="s">
        <v>854</v>
      </c>
    </row>
    <row r="488" spans="4:14" x14ac:dyDescent="0.25">
      <c r="D488" t="s">
        <v>573</v>
      </c>
      <c r="J488" s="83" t="s">
        <v>264</v>
      </c>
      <c r="L488" s="82" t="s">
        <v>988</v>
      </c>
      <c r="N488" t="s">
        <v>989</v>
      </c>
    </row>
    <row r="489" spans="4:14" x14ac:dyDescent="0.25">
      <c r="D489" t="s">
        <v>814</v>
      </c>
      <c r="J489" s="83" t="s">
        <v>259</v>
      </c>
      <c r="L489" t="s">
        <v>913</v>
      </c>
    </row>
    <row r="490" spans="4:14" x14ac:dyDescent="0.25">
      <c r="D490" t="s">
        <v>933</v>
      </c>
      <c r="J490" s="83" t="s">
        <v>639</v>
      </c>
      <c r="L490" t="s">
        <v>850</v>
      </c>
    </row>
    <row r="491" spans="4:14" x14ac:dyDescent="0.25">
      <c r="J491" s="83" t="s">
        <v>639</v>
      </c>
      <c r="L491" t="s">
        <v>948</v>
      </c>
    </row>
    <row r="492" spans="4:14" x14ac:dyDescent="0.25">
      <c r="J492" s="4">
        <v>9000</v>
      </c>
    </row>
    <row r="493" spans="4:14" x14ac:dyDescent="0.25">
      <c r="J493" s="4"/>
    </row>
    <row r="494" spans="4:14" x14ac:dyDescent="0.25">
      <c r="J494" s="4"/>
    </row>
    <row r="495" spans="4:14" x14ac:dyDescent="0.25">
      <c r="J495" s="4"/>
    </row>
    <row r="496" spans="4:14" x14ac:dyDescent="0.25">
      <c r="D496" s="2" t="s">
        <v>625</v>
      </c>
      <c r="J496" s="83" t="s">
        <v>696</v>
      </c>
      <c r="L496" t="s">
        <v>472</v>
      </c>
    </row>
    <row r="497" spans="4:14" x14ac:dyDescent="0.25">
      <c r="D497" t="s">
        <v>569</v>
      </c>
      <c r="J497" s="83" t="s">
        <v>183</v>
      </c>
      <c r="L497" t="s">
        <v>846</v>
      </c>
    </row>
    <row r="498" spans="4:14" x14ac:dyDescent="0.25">
      <c r="D498" t="s">
        <v>570</v>
      </c>
      <c r="J498" s="4" t="s">
        <v>936</v>
      </c>
      <c r="L498" t="s">
        <v>823</v>
      </c>
    </row>
    <row r="499" spans="4:14" x14ac:dyDescent="0.25">
      <c r="D499" t="s">
        <v>611</v>
      </c>
      <c r="J499" s="83" t="s">
        <v>197</v>
      </c>
      <c r="L499" t="s">
        <v>947</v>
      </c>
    </row>
    <row r="500" spans="4:14" x14ac:dyDescent="0.25">
      <c r="D500" t="s">
        <v>570</v>
      </c>
      <c r="J500" s="83" t="s">
        <v>639</v>
      </c>
      <c r="L500" t="s">
        <v>956</v>
      </c>
    </row>
    <row r="501" spans="4:14" x14ac:dyDescent="0.25">
      <c r="D501" t="s">
        <v>626</v>
      </c>
      <c r="J501" s="4" t="s">
        <v>853</v>
      </c>
      <c r="L501" t="s">
        <v>854</v>
      </c>
    </row>
    <row r="502" spans="4:14" x14ac:dyDescent="0.25">
      <c r="D502" t="s">
        <v>573</v>
      </c>
      <c r="J502" s="83" t="s">
        <v>264</v>
      </c>
      <c r="L502" s="82" t="s">
        <v>988</v>
      </c>
      <c r="N502" t="s">
        <v>989</v>
      </c>
    </row>
    <row r="503" spans="4:14" x14ac:dyDescent="0.25">
      <c r="D503" t="s">
        <v>814</v>
      </c>
      <c r="J503" s="83" t="s">
        <v>259</v>
      </c>
      <c r="L503" t="s">
        <v>937</v>
      </c>
    </row>
    <row r="504" spans="4:14" x14ac:dyDescent="0.25">
      <c r="D504" t="s">
        <v>935</v>
      </c>
      <c r="J504" s="83" t="s">
        <v>64</v>
      </c>
      <c r="L504" t="s">
        <v>874</v>
      </c>
    </row>
    <row r="505" spans="4:14" x14ac:dyDescent="0.25">
      <c r="J505" s="4">
        <v>18</v>
      </c>
      <c r="L505" t="s">
        <v>938</v>
      </c>
    </row>
    <row r="506" spans="4:14" x14ac:dyDescent="0.25">
      <c r="J506" s="4">
        <v>9000</v>
      </c>
    </row>
    <row r="507" spans="4:14" x14ac:dyDescent="0.25">
      <c r="J507" s="4"/>
    </row>
    <row r="508" spans="4:14" x14ac:dyDescent="0.25">
      <c r="J508" s="4"/>
    </row>
    <row r="509" spans="4:14" x14ac:dyDescent="0.25">
      <c r="J509" s="4"/>
    </row>
    <row r="510" spans="4:14" x14ac:dyDescent="0.25">
      <c r="D510" s="2" t="s">
        <v>627</v>
      </c>
      <c r="J510" s="83" t="s">
        <v>696</v>
      </c>
      <c r="L510" t="s">
        <v>472</v>
      </c>
    </row>
    <row r="511" spans="4:14" x14ac:dyDescent="0.25">
      <c r="D511" t="s">
        <v>569</v>
      </c>
      <c r="J511" s="4" t="s">
        <v>940</v>
      </c>
      <c r="L511" t="s">
        <v>846</v>
      </c>
    </row>
    <row r="512" spans="4:14" x14ac:dyDescent="0.25">
      <c r="D512" t="s">
        <v>570</v>
      </c>
      <c r="J512" s="4" t="s">
        <v>941</v>
      </c>
      <c r="L512" t="s">
        <v>823</v>
      </c>
    </row>
    <row r="513" spans="4:14" x14ac:dyDescent="0.25">
      <c r="D513" t="s">
        <v>611</v>
      </c>
      <c r="J513" s="83" t="s">
        <v>197</v>
      </c>
      <c r="L513" t="s">
        <v>947</v>
      </c>
    </row>
    <row r="514" spans="4:14" x14ac:dyDescent="0.25">
      <c r="D514" t="s">
        <v>570</v>
      </c>
      <c r="J514" s="83" t="s">
        <v>639</v>
      </c>
      <c r="L514" t="s">
        <v>956</v>
      </c>
    </row>
    <row r="515" spans="4:14" x14ac:dyDescent="0.25">
      <c r="D515" t="s">
        <v>628</v>
      </c>
      <c r="J515" s="4" t="s">
        <v>853</v>
      </c>
      <c r="L515" t="s">
        <v>854</v>
      </c>
    </row>
    <row r="516" spans="4:14" x14ac:dyDescent="0.25">
      <c r="D516" t="s">
        <v>573</v>
      </c>
      <c r="J516" s="83" t="s">
        <v>264</v>
      </c>
      <c r="L516" s="82" t="s">
        <v>988</v>
      </c>
      <c r="N516" t="s">
        <v>989</v>
      </c>
    </row>
    <row r="517" spans="4:14" x14ac:dyDescent="0.25">
      <c r="D517" t="s">
        <v>814</v>
      </c>
      <c r="J517" s="83" t="s">
        <v>259</v>
      </c>
      <c r="L517" t="s">
        <v>937</v>
      </c>
    </row>
    <row r="518" spans="4:14" x14ac:dyDescent="0.25">
      <c r="D518" t="s">
        <v>939</v>
      </c>
      <c r="J518" s="83" t="s">
        <v>264</v>
      </c>
      <c r="L518" t="s">
        <v>942</v>
      </c>
    </row>
    <row r="519" spans="4:14" x14ac:dyDescent="0.25">
      <c r="J519" s="4" t="s">
        <v>260</v>
      </c>
      <c r="L519" t="s">
        <v>938</v>
      </c>
    </row>
    <row r="520" spans="4:14" x14ac:dyDescent="0.25">
      <c r="J520" s="4">
        <v>9000</v>
      </c>
    </row>
    <row r="521" spans="4:14" x14ac:dyDescent="0.25">
      <c r="J521" s="4"/>
    </row>
    <row r="522" spans="4:14" x14ac:dyDescent="0.25">
      <c r="J522" s="4"/>
    </row>
    <row r="523" spans="4:14" x14ac:dyDescent="0.25">
      <c r="J523" s="4"/>
    </row>
    <row r="524" spans="4:14" x14ac:dyDescent="0.25">
      <c r="D524" s="2" t="s">
        <v>629</v>
      </c>
      <c r="J524" s="83" t="s">
        <v>696</v>
      </c>
      <c r="L524" t="s">
        <v>472</v>
      </c>
    </row>
    <row r="525" spans="4:14" x14ac:dyDescent="0.25">
      <c r="D525" t="s">
        <v>569</v>
      </c>
      <c r="J525" s="4" t="s">
        <v>944</v>
      </c>
      <c r="L525" t="s">
        <v>846</v>
      </c>
    </row>
    <row r="526" spans="4:14" x14ac:dyDescent="0.25">
      <c r="D526" t="s">
        <v>570</v>
      </c>
      <c r="J526" s="4" t="s">
        <v>945</v>
      </c>
      <c r="L526" t="s">
        <v>823</v>
      </c>
    </row>
    <row r="527" spans="4:14" x14ac:dyDescent="0.25">
      <c r="D527" t="s">
        <v>611</v>
      </c>
      <c r="J527" s="83" t="s">
        <v>197</v>
      </c>
      <c r="L527" t="s">
        <v>947</v>
      </c>
    </row>
    <row r="528" spans="4:14" x14ac:dyDescent="0.25">
      <c r="D528" t="s">
        <v>570</v>
      </c>
      <c r="J528" s="83" t="s">
        <v>639</v>
      </c>
      <c r="L528" t="s">
        <v>956</v>
      </c>
    </row>
    <row r="529" spans="4:14" x14ac:dyDescent="0.25">
      <c r="D529" t="s">
        <v>630</v>
      </c>
      <c r="J529" s="4" t="s">
        <v>863</v>
      </c>
      <c r="L529" t="s">
        <v>864</v>
      </c>
    </row>
    <row r="530" spans="4:14" x14ac:dyDescent="0.25">
      <c r="D530" t="s">
        <v>573</v>
      </c>
      <c r="J530" s="83" t="s">
        <v>264</v>
      </c>
      <c r="L530" s="82" t="s">
        <v>988</v>
      </c>
      <c r="N530" t="s">
        <v>989</v>
      </c>
    </row>
    <row r="531" spans="4:14" x14ac:dyDescent="0.25">
      <c r="D531" t="s">
        <v>814</v>
      </c>
      <c r="J531" s="83" t="s">
        <v>259</v>
      </c>
      <c r="L531" t="s">
        <v>937</v>
      </c>
    </row>
    <row r="532" spans="4:14" x14ac:dyDescent="0.25">
      <c r="D532" t="s">
        <v>943</v>
      </c>
      <c r="J532" s="83" t="s">
        <v>264</v>
      </c>
      <c r="L532" t="s">
        <v>942</v>
      </c>
    </row>
    <row r="533" spans="4:14" x14ac:dyDescent="0.25">
      <c r="J533" s="4" t="s">
        <v>260</v>
      </c>
      <c r="L533" t="s">
        <v>938</v>
      </c>
    </row>
    <row r="534" spans="4:14" x14ac:dyDescent="0.25">
      <c r="J534" s="4">
        <v>9000</v>
      </c>
    </row>
    <row r="539" spans="4:14" x14ac:dyDescent="0.25">
      <c r="E539" t="s">
        <v>2156</v>
      </c>
    </row>
  </sheetData>
  <mergeCells count="19">
    <mergeCell ref="R126:U131"/>
    <mergeCell ref="A3:B3"/>
    <mergeCell ref="A5:B5"/>
    <mergeCell ref="B77:G77"/>
    <mergeCell ref="H130:I130"/>
    <mergeCell ref="H129:I129"/>
    <mergeCell ref="H128:I128"/>
    <mergeCell ref="L128:P128"/>
    <mergeCell ref="L129:P129"/>
    <mergeCell ref="K126:P127"/>
    <mergeCell ref="B40:G40"/>
    <mergeCell ref="J40:R40"/>
    <mergeCell ref="B59:G59"/>
    <mergeCell ref="G126:I127"/>
    <mergeCell ref="G1:I1"/>
    <mergeCell ref="O1:Q1"/>
    <mergeCell ref="D126:E127"/>
    <mergeCell ref="A399:B399"/>
    <mergeCell ref="J136:O136"/>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dimension ref="A5:AJ197"/>
  <sheetViews>
    <sheetView topLeftCell="C1" zoomScale="60" zoomScaleNormal="60" workbookViewId="0">
      <selection activeCell="M35" sqref="M35"/>
    </sheetView>
  </sheetViews>
  <sheetFormatPr defaultRowHeight="15" x14ac:dyDescent="0.25"/>
  <cols>
    <col min="2" max="2" width="24.5703125" customWidth="1"/>
  </cols>
  <sheetData>
    <row r="5" spans="1:36" x14ac:dyDescent="0.25">
      <c r="A5" t="s">
        <v>1198</v>
      </c>
    </row>
    <row r="7" spans="1:36" x14ac:dyDescent="0.25">
      <c r="A7" t="s">
        <v>1199</v>
      </c>
      <c r="P7" t="s">
        <v>1215</v>
      </c>
      <c r="AC7" t="s">
        <v>1226</v>
      </c>
    </row>
    <row r="8" spans="1:36" x14ac:dyDescent="0.25">
      <c r="AJ8" t="s">
        <v>566</v>
      </c>
    </row>
    <row r="9" spans="1:36" x14ac:dyDescent="0.25">
      <c r="E9" t="s">
        <v>1236</v>
      </c>
      <c r="P9" t="s">
        <v>1216</v>
      </c>
      <c r="AC9" t="s">
        <v>1227</v>
      </c>
    </row>
    <row r="11" spans="1:36" x14ac:dyDescent="0.25">
      <c r="E11" t="s">
        <v>1056</v>
      </c>
      <c r="P11" t="s">
        <v>1056</v>
      </c>
      <c r="AC11" t="s">
        <v>1056</v>
      </c>
    </row>
    <row r="12" spans="1:36" x14ac:dyDescent="0.25">
      <c r="E12" t="s">
        <v>1200</v>
      </c>
      <c r="P12" t="s">
        <v>1200</v>
      </c>
      <c r="AC12" t="s">
        <v>1200</v>
      </c>
    </row>
    <row r="13" spans="1:36" x14ac:dyDescent="0.25">
      <c r="E13" t="s">
        <v>1201</v>
      </c>
      <c r="P13" t="s">
        <v>1201</v>
      </c>
      <c r="AC13" t="s">
        <v>1201</v>
      </c>
    </row>
    <row r="14" spans="1:36" x14ac:dyDescent="0.25">
      <c r="E14" t="s">
        <v>1202</v>
      </c>
      <c r="P14" t="s">
        <v>1217</v>
      </c>
      <c r="AC14" t="s">
        <v>1202</v>
      </c>
    </row>
    <row r="16" spans="1:36" x14ac:dyDescent="0.25">
      <c r="P16" t="s">
        <v>1213</v>
      </c>
      <c r="AC16" t="s">
        <v>1228</v>
      </c>
    </row>
    <row r="17" spans="2:29" x14ac:dyDescent="0.25">
      <c r="E17" t="s">
        <v>1203</v>
      </c>
    </row>
    <row r="18" spans="2:29" x14ac:dyDescent="0.25">
      <c r="E18" t="s">
        <v>569</v>
      </c>
      <c r="P18" t="s">
        <v>569</v>
      </c>
      <c r="AC18" t="s">
        <v>569</v>
      </c>
    </row>
    <row r="19" spans="2:29" x14ac:dyDescent="0.25">
      <c r="E19" t="s">
        <v>570</v>
      </c>
      <c r="P19" t="s">
        <v>570</v>
      </c>
      <c r="AC19" t="s">
        <v>570</v>
      </c>
    </row>
    <row r="20" spans="2:29" x14ac:dyDescent="0.25">
      <c r="E20" t="s">
        <v>611</v>
      </c>
      <c r="P20" t="s">
        <v>611</v>
      </c>
      <c r="AC20" t="s">
        <v>611</v>
      </c>
    </row>
    <row r="21" spans="2:29" x14ac:dyDescent="0.25">
      <c r="E21" t="s">
        <v>570</v>
      </c>
      <c r="P21" t="s">
        <v>570</v>
      </c>
      <c r="AC21" t="s">
        <v>570</v>
      </c>
    </row>
    <row r="22" spans="2:29" x14ac:dyDescent="0.25">
      <c r="E22" t="s">
        <v>612</v>
      </c>
      <c r="P22" t="s">
        <v>612</v>
      </c>
      <c r="AC22" t="s">
        <v>612</v>
      </c>
    </row>
    <row r="23" spans="2:29" x14ac:dyDescent="0.25">
      <c r="E23" t="s">
        <v>573</v>
      </c>
      <c r="P23" t="s">
        <v>573</v>
      </c>
      <c r="AC23" t="s">
        <v>573</v>
      </c>
    </row>
    <row r="24" spans="2:29" x14ac:dyDescent="0.25">
      <c r="E24" t="s">
        <v>1204</v>
      </c>
      <c r="P24" t="s">
        <v>1218</v>
      </c>
      <c r="AC24" t="s">
        <v>1204</v>
      </c>
    </row>
    <row r="25" spans="2:29" x14ac:dyDescent="0.25">
      <c r="B25" t="s">
        <v>1206</v>
      </c>
      <c r="E25" t="s">
        <v>1169</v>
      </c>
      <c r="P25" t="s">
        <v>1080</v>
      </c>
      <c r="AC25" t="s">
        <v>1229</v>
      </c>
    </row>
    <row r="26" spans="2:29" x14ac:dyDescent="0.25">
      <c r="I26" t="s">
        <v>1205</v>
      </c>
    </row>
    <row r="28" spans="2:29" x14ac:dyDescent="0.25">
      <c r="P28" t="s">
        <v>1219</v>
      </c>
      <c r="AB28" t="s">
        <v>1230</v>
      </c>
    </row>
    <row r="29" spans="2:29" x14ac:dyDescent="0.25">
      <c r="C29" t="s">
        <v>1207</v>
      </c>
    </row>
    <row r="30" spans="2:29" x14ac:dyDescent="0.25">
      <c r="E30" t="s">
        <v>1056</v>
      </c>
      <c r="P30" t="s">
        <v>1056</v>
      </c>
      <c r="AC30" t="s">
        <v>1056</v>
      </c>
    </row>
    <row r="31" spans="2:29" x14ac:dyDescent="0.25">
      <c r="E31" t="s">
        <v>1200</v>
      </c>
      <c r="P31" t="s">
        <v>1200</v>
      </c>
      <c r="AC31" t="s">
        <v>1200</v>
      </c>
    </row>
    <row r="32" spans="2:29" x14ac:dyDescent="0.25">
      <c r="E32" t="s">
        <v>1201</v>
      </c>
      <c r="P32" t="s">
        <v>1201</v>
      </c>
      <c r="AC32" t="s">
        <v>1201</v>
      </c>
    </row>
    <row r="33" spans="2:29" x14ac:dyDescent="0.25">
      <c r="E33" t="s">
        <v>1208</v>
      </c>
      <c r="P33" t="s">
        <v>1220</v>
      </c>
      <c r="AC33" t="s">
        <v>1208</v>
      </c>
    </row>
    <row r="34" spans="2:29" x14ac:dyDescent="0.25">
      <c r="P34" t="s">
        <v>566</v>
      </c>
    </row>
    <row r="35" spans="2:29" x14ac:dyDescent="0.25">
      <c r="D35" t="s">
        <v>1203</v>
      </c>
      <c r="AC35" t="s">
        <v>1213</v>
      </c>
    </row>
    <row r="36" spans="2:29" x14ac:dyDescent="0.25">
      <c r="E36" t="s">
        <v>569</v>
      </c>
      <c r="P36" t="s">
        <v>1213</v>
      </c>
    </row>
    <row r="37" spans="2:29" x14ac:dyDescent="0.25">
      <c r="E37" t="s">
        <v>570</v>
      </c>
      <c r="AC37" t="s">
        <v>569</v>
      </c>
    </row>
    <row r="38" spans="2:29" x14ac:dyDescent="0.25">
      <c r="E38" t="s">
        <v>611</v>
      </c>
      <c r="P38" t="s">
        <v>569</v>
      </c>
      <c r="AC38" t="s">
        <v>570</v>
      </c>
    </row>
    <row r="39" spans="2:29" x14ac:dyDescent="0.25">
      <c r="E39" t="s">
        <v>570</v>
      </c>
      <c r="P39" t="s">
        <v>570</v>
      </c>
      <c r="AC39" t="s">
        <v>611</v>
      </c>
    </row>
    <row r="40" spans="2:29" x14ac:dyDescent="0.25">
      <c r="E40" t="s">
        <v>612</v>
      </c>
      <c r="P40" t="s">
        <v>611</v>
      </c>
      <c r="AC40" t="s">
        <v>570</v>
      </c>
    </row>
    <row r="41" spans="2:29" x14ac:dyDescent="0.25">
      <c r="E41" t="s">
        <v>573</v>
      </c>
      <c r="P41" t="s">
        <v>570</v>
      </c>
      <c r="AC41" t="s">
        <v>612</v>
      </c>
    </row>
    <row r="42" spans="2:29" x14ac:dyDescent="0.25">
      <c r="E42" t="s">
        <v>1209</v>
      </c>
      <c r="P42" t="s">
        <v>612</v>
      </c>
      <c r="AC42" t="s">
        <v>573</v>
      </c>
    </row>
    <row r="43" spans="2:29" x14ac:dyDescent="0.25">
      <c r="B43" t="s">
        <v>1211</v>
      </c>
      <c r="E43" t="s">
        <v>1210</v>
      </c>
      <c r="P43" t="s">
        <v>573</v>
      </c>
      <c r="AC43" t="s">
        <v>1209</v>
      </c>
    </row>
    <row r="44" spans="2:29" x14ac:dyDescent="0.25">
      <c r="P44" t="s">
        <v>1221</v>
      </c>
      <c r="AC44" t="s">
        <v>1210</v>
      </c>
    </row>
    <row r="45" spans="2:29" x14ac:dyDescent="0.25">
      <c r="P45" t="s">
        <v>1080</v>
      </c>
      <c r="AC45" t="s">
        <v>1209</v>
      </c>
    </row>
    <row r="46" spans="2:29" x14ac:dyDescent="0.25">
      <c r="AC46" t="s">
        <v>1210</v>
      </c>
    </row>
    <row r="47" spans="2:29" x14ac:dyDescent="0.25">
      <c r="P47" t="s">
        <v>566</v>
      </c>
    </row>
    <row r="48" spans="2:29" x14ac:dyDescent="0.25">
      <c r="P48" t="s">
        <v>1222</v>
      </c>
    </row>
    <row r="49" spans="4:29" x14ac:dyDescent="0.25">
      <c r="P49" t="s">
        <v>365</v>
      </c>
    </row>
    <row r="50" spans="4:29" x14ac:dyDescent="0.25">
      <c r="P50" t="s">
        <v>365</v>
      </c>
    </row>
    <row r="51" spans="4:29" x14ac:dyDescent="0.25">
      <c r="P51" t="s">
        <v>365</v>
      </c>
    </row>
    <row r="52" spans="4:29" x14ac:dyDescent="0.25">
      <c r="P52" t="s">
        <v>1223</v>
      </c>
      <c r="AC52" t="s">
        <v>1231</v>
      </c>
    </row>
    <row r="53" spans="4:29" x14ac:dyDescent="0.25">
      <c r="D53" t="s">
        <v>1235</v>
      </c>
    </row>
    <row r="54" spans="4:29" x14ac:dyDescent="0.25">
      <c r="E54" t="s">
        <v>1056</v>
      </c>
      <c r="P54" t="s">
        <v>1056</v>
      </c>
      <c r="AC54" t="s">
        <v>1056</v>
      </c>
    </row>
    <row r="55" spans="4:29" x14ac:dyDescent="0.25">
      <c r="E55" t="s">
        <v>1200</v>
      </c>
      <c r="P55" t="s">
        <v>1200</v>
      </c>
      <c r="AC55" t="s">
        <v>1200</v>
      </c>
    </row>
    <row r="56" spans="4:29" x14ac:dyDescent="0.25">
      <c r="E56" t="s">
        <v>1201</v>
      </c>
      <c r="P56" t="s">
        <v>1201</v>
      </c>
      <c r="AC56" t="s">
        <v>1201</v>
      </c>
    </row>
    <row r="57" spans="4:29" x14ac:dyDescent="0.25">
      <c r="E57" t="s">
        <v>1212</v>
      </c>
      <c r="P57" t="s">
        <v>1224</v>
      </c>
      <c r="AC57" t="s">
        <v>1232</v>
      </c>
    </row>
    <row r="59" spans="4:29" x14ac:dyDescent="0.25">
      <c r="E59" t="s">
        <v>1213</v>
      </c>
      <c r="AC59" t="s">
        <v>1213</v>
      </c>
    </row>
    <row r="60" spans="4:29" x14ac:dyDescent="0.25">
      <c r="P60" t="s">
        <v>569</v>
      </c>
    </row>
    <row r="61" spans="4:29" x14ac:dyDescent="0.25">
      <c r="E61" t="s">
        <v>569</v>
      </c>
      <c r="P61" t="s">
        <v>570</v>
      </c>
      <c r="AC61" t="s">
        <v>569</v>
      </c>
    </row>
    <row r="62" spans="4:29" x14ac:dyDescent="0.25">
      <c r="E62" t="s">
        <v>570</v>
      </c>
      <c r="P62" t="s">
        <v>611</v>
      </c>
      <c r="AC62" t="s">
        <v>570</v>
      </c>
    </row>
    <row r="63" spans="4:29" x14ac:dyDescent="0.25">
      <c r="E63" t="s">
        <v>611</v>
      </c>
      <c r="P63" t="s">
        <v>570</v>
      </c>
      <c r="AC63" t="s">
        <v>611</v>
      </c>
    </row>
    <row r="64" spans="4:29" x14ac:dyDescent="0.25">
      <c r="E64" t="s">
        <v>570</v>
      </c>
      <c r="P64" t="s">
        <v>612</v>
      </c>
      <c r="AC64" t="s">
        <v>570</v>
      </c>
    </row>
    <row r="65" spans="5:29" x14ac:dyDescent="0.25">
      <c r="E65" t="s">
        <v>612</v>
      </c>
      <c r="P65" t="s">
        <v>573</v>
      </c>
      <c r="AC65" t="s">
        <v>612</v>
      </c>
    </row>
    <row r="66" spans="5:29" x14ac:dyDescent="0.25">
      <c r="E66" t="s">
        <v>573</v>
      </c>
      <c r="P66" t="s">
        <v>1225</v>
      </c>
      <c r="AC66" t="s">
        <v>573</v>
      </c>
    </row>
    <row r="67" spans="5:29" x14ac:dyDescent="0.25">
      <c r="E67" t="s">
        <v>1214</v>
      </c>
      <c r="P67" t="s">
        <v>1080</v>
      </c>
      <c r="AC67" t="s">
        <v>1233</v>
      </c>
    </row>
    <row r="68" spans="5:29" x14ac:dyDescent="0.25">
      <c r="E68" t="s">
        <v>1210</v>
      </c>
      <c r="P68" t="s">
        <v>566</v>
      </c>
      <c r="AC68" t="s">
        <v>1234</v>
      </c>
    </row>
    <row r="72" spans="5:29" x14ac:dyDescent="0.25">
      <c r="X72" t="s">
        <v>1255</v>
      </c>
    </row>
    <row r="75" spans="5:29" x14ac:dyDescent="0.25">
      <c r="X75" t="s">
        <v>1216</v>
      </c>
    </row>
    <row r="76" spans="5:29" x14ac:dyDescent="0.25">
      <c r="E76" t="s">
        <v>1236</v>
      </c>
      <c r="L76" t="s">
        <v>1246</v>
      </c>
    </row>
    <row r="77" spans="5:29" x14ac:dyDescent="0.25">
      <c r="X77" t="s">
        <v>1056</v>
      </c>
    </row>
    <row r="78" spans="5:29" x14ac:dyDescent="0.25">
      <c r="E78" t="s">
        <v>1056</v>
      </c>
      <c r="L78" t="s">
        <v>1056</v>
      </c>
      <c r="X78" t="s">
        <v>1200</v>
      </c>
    </row>
    <row r="79" spans="5:29" x14ac:dyDescent="0.25">
      <c r="E79" t="s">
        <v>1200</v>
      </c>
      <c r="L79" t="s">
        <v>1200</v>
      </c>
      <c r="X79" t="s">
        <v>1237</v>
      </c>
    </row>
    <row r="80" spans="5:29" x14ac:dyDescent="0.25">
      <c r="E80" t="s">
        <v>1237</v>
      </c>
      <c r="L80" t="s">
        <v>1237</v>
      </c>
      <c r="X80" t="s">
        <v>1238</v>
      </c>
    </row>
    <row r="81" spans="5:24" x14ac:dyDescent="0.25">
      <c r="E81" t="s">
        <v>1238</v>
      </c>
      <c r="L81" t="s">
        <v>1247</v>
      </c>
    </row>
    <row r="82" spans="5:24" x14ac:dyDescent="0.25">
      <c r="X82" t="s">
        <v>1213</v>
      </c>
    </row>
    <row r="83" spans="5:24" x14ac:dyDescent="0.25">
      <c r="E83" t="s">
        <v>1228</v>
      </c>
      <c r="L83" t="s">
        <v>1213</v>
      </c>
      <c r="X83" t="s">
        <v>569</v>
      </c>
    </row>
    <row r="84" spans="5:24" x14ac:dyDescent="0.25">
      <c r="L84" t="s">
        <v>569</v>
      </c>
      <c r="X84" t="s">
        <v>570</v>
      </c>
    </row>
    <row r="85" spans="5:24" x14ac:dyDescent="0.25">
      <c r="E85" t="s">
        <v>569</v>
      </c>
      <c r="L85" t="s">
        <v>570</v>
      </c>
      <c r="X85" t="s">
        <v>611</v>
      </c>
    </row>
    <row r="86" spans="5:24" x14ac:dyDescent="0.25">
      <c r="E86" t="s">
        <v>570</v>
      </c>
      <c r="L86" t="s">
        <v>611</v>
      </c>
      <c r="X86" t="s">
        <v>570</v>
      </c>
    </row>
    <row r="87" spans="5:24" x14ac:dyDescent="0.25">
      <c r="E87" t="s">
        <v>611</v>
      </c>
      <c r="L87" t="s">
        <v>570</v>
      </c>
      <c r="X87" t="s">
        <v>618</v>
      </c>
    </row>
    <row r="88" spans="5:24" x14ac:dyDescent="0.25">
      <c r="E88" t="s">
        <v>570</v>
      </c>
      <c r="L88" t="s">
        <v>618</v>
      </c>
      <c r="X88" t="s">
        <v>573</v>
      </c>
    </row>
    <row r="89" spans="5:24" x14ac:dyDescent="0.25">
      <c r="E89" t="s">
        <v>618</v>
      </c>
      <c r="L89" t="s">
        <v>573</v>
      </c>
      <c r="X89" t="s">
        <v>1239</v>
      </c>
    </row>
    <row r="90" spans="5:24" x14ac:dyDescent="0.25">
      <c r="E90" t="s">
        <v>573</v>
      </c>
      <c r="L90" t="s">
        <v>1248</v>
      </c>
      <c r="X90" t="s">
        <v>1256</v>
      </c>
    </row>
    <row r="91" spans="5:24" x14ac:dyDescent="0.25">
      <c r="E91" t="s">
        <v>1239</v>
      </c>
      <c r="L91" t="s">
        <v>1080</v>
      </c>
    </row>
    <row r="92" spans="5:24" x14ac:dyDescent="0.25">
      <c r="E92" t="s">
        <v>1066</v>
      </c>
    </row>
    <row r="93" spans="5:24" x14ac:dyDescent="0.25">
      <c r="E93" t="s">
        <v>365</v>
      </c>
    </row>
    <row r="94" spans="5:24" x14ac:dyDescent="0.25">
      <c r="E94" t="s">
        <v>1240</v>
      </c>
      <c r="L94" t="s">
        <v>1249</v>
      </c>
      <c r="X94" t="s">
        <v>1257</v>
      </c>
    </row>
    <row r="96" spans="5:24" x14ac:dyDescent="0.25">
      <c r="E96" t="s">
        <v>1056</v>
      </c>
      <c r="L96" t="s">
        <v>1056</v>
      </c>
      <c r="X96" t="s">
        <v>1056</v>
      </c>
    </row>
    <row r="97" spans="5:24" x14ac:dyDescent="0.25">
      <c r="E97" t="s">
        <v>1200</v>
      </c>
      <c r="L97" t="s">
        <v>1200</v>
      </c>
      <c r="X97" t="s">
        <v>1200</v>
      </c>
    </row>
    <row r="98" spans="5:24" x14ac:dyDescent="0.25">
      <c r="E98" t="s">
        <v>1237</v>
      </c>
      <c r="L98" t="s">
        <v>1237</v>
      </c>
      <c r="X98" t="s">
        <v>1237</v>
      </c>
    </row>
    <row r="99" spans="5:24" x14ac:dyDescent="0.25">
      <c r="E99" t="s">
        <v>1241</v>
      </c>
      <c r="L99" t="s">
        <v>1250</v>
      </c>
      <c r="X99" t="s">
        <v>1241</v>
      </c>
    </row>
    <row r="102" spans="5:24" x14ac:dyDescent="0.25">
      <c r="E102" t="s">
        <v>1213</v>
      </c>
      <c r="L102" t="s">
        <v>1213</v>
      </c>
      <c r="X102" t="s">
        <v>1213</v>
      </c>
    </row>
    <row r="103" spans="5:24" x14ac:dyDescent="0.25">
      <c r="E103" t="s">
        <v>569</v>
      </c>
      <c r="L103" t="s">
        <v>569</v>
      </c>
      <c r="X103" t="s">
        <v>569</v>
      </c>
    </row>
    <row r="104" spans="5:24" x14ac:dyDescent="0.25">
      <c r="E104" t="s">
        <v>570</v>
      </c>
      <c r="L104" t="s">
        <v>570</v>
      </c>
      <c r="X104" t="s">
        <v>570</v>
      </c>
    </row>
    <row r="105" spans="5:24" x14ac:dyDescent="0.25">
      <c r="E105" t="s">
        <v>611</v>
      </c>
      <c r="L105" t="s">
        <v>611</v>
      </c>
      <c r="X105" t="s">
        <v>611</v>
      </c>
    </row>
    <row r="106" spans="5:24" x14ac:dyDescent="0.25">
      <c r="E106" t="s">
        <v>570</v>
      </c>
      <c r="L106" t="s">
        <v>570</v>
      </c>
      <c r="X106" t="s">
        <v>570</v>
      </c>
    </row>
    <row r="107" spans="5:24" x14ac:dyDescent="0.25">
      <c r="E107" t="s">
        <v>618</v>
      </c>
      <c r="L107" t="s">
        <v>618</v>
      </c>
      <c r="X107" t="s">
        <v>618</v>
      </c>
    </row>
    <row r="108" spans="5:24" x14ac:dyDescent="0.25">
      <c r="E108" t="s">
        <v>573</v>
      </c>
      <c r="L108" t="s">
        <v>573</v>
      </c>
      <c r="X108" t="s">
        <v>573</v>
      </c>
    </row>
    <row r="109" spans="5:24" x14ac:dyDescent="0.25">
      <c r="E109" t="s">
        <v>1242</v>
      </c>
      <c r="L109" t="s">
        <v>1251</v>
      </c>
      <c r="X109" t="s">
        <v>1242</v>
      </c>
    </row>
    <row r="110" spans="5:24" x14ac:dyDescent="0.25">
      <c r="E110" t="s">
        <v>1066</v>
      </c>
      <c r="L110" t="s">
        <v>1080</v>
      </c>
      <c r="X110" t="s">
        <v>1258</v>
      </c>
    </row>
    <row r="113" spans="5:24" x14ac:dyDescent="0.25">
      <c r="E113" t="s">
        <v>1243</v>
      </c>
      <c r="L113" t="s">
        <v>163</v>
      </c>
      <c r="X113" t="s">
        <v>1252</v>
      </c>
    </row>
    <row r="114" spans="5:24" x14ac:dyDescent="0.25">
      <c r="L114" t="s">
        <v>1252</v>
      </c>
    </row>
    <row r="115" spans="5:24" x14ac:dyDescent="0.25">
      <c r="X115" t="s">
        <v>1056</v>
      </c>
    </row>
    <row r="116" spans="5:24" x14ac:dyDescent="0.25">
      <c r="E116" t="s">
        <v>1056</v>
      </c>
      <c r="L116" t="s">
        <v>1056</v>
      </c>
      <c r="X116" t="s">
        <v>1200</v>
      </c>
    </row>
    <row r="117" spans="5:24" x14ac:dyDescent="0.25">
      <c r="E117" t="s">
        <v>1200</v>
      </c>
      <c r="L117" t="s">
        <v>1200</v>
      </c>
      <c r="X117" t="s">
        <v>1237</v>
      </c>
    </row>
    <row r="118" spans="5:24" x14ac:dyDescent="0.25">
      <c r="E118" t="s">
        <v>1237</v>
      </c>
      <c r="L118" t="s">
        <v>1237</v>
      </c>
      <c r="X118" t="s">
        <v>1244</v>
      </c>
    </row>
    <row r="119" spans="5:24" x14ac:dyDescent="0.25">
      <c r="E119" t="s">
        <v>1244</v>
      </c>
      <c r="L119" t="s">
        <v>1253</v>
      </c>
    </row>
    <row r="120" spans="5:24" x14ac:dyDescent="0.25">
      <c r="X120" t="s">
        <v>1213</v>
      </c>
    </row>
    <row r="121" spans="5:24" x14ac:dyDescent="0.25">
      <c r="E121" t="s">
        <v>1213</v>
      </c>
      <c r="L121" t="s">
        <v>1213</v>
      </c>
    </row>
    <row r="122" spans="5:24" x14ac:dyDescent="0.25">
      <c r="E122" t="s">
        <v>569</v>
      </c>
      <c r="L122" t="s">
        <v>569</v>
      </c>
      <c r="X122" t="s">
        <v>569</v>
      </c>
    </row>
    <row r="123" spans="5:24" x14ac:dyDescent="0.25">
      <c r="E123" t="s">
        <v>570</v>
      </c>
      <c r="L123" t="s">
        <v>570</v>
      </c>
      <c r="X123" t="s">
        <v>570</v>
      </c>
    </row>
    <row r="124" spans="5:24" x14ac:dyDescent="0.25">
      <c r="E124" t="s">
        <v>611</v>
      </c>
      <c r="L124" t="s">
        <v>611</v>
      </c>
      <c r="X124" t="s">
        <v>611</v>
      </c>
    </row>
    <row r="125" spans="5:24" x14ac:dyDescent="0.25">
      <c r="E125" t="s">
        <v>570</v>
      </c>
      <c r="F125" t="s">
        <v>566</v>
      </c>
      <c r="L125" t="s">
        <v>570</v>
      </c>
      <c r="X125" t="s">
        <v>570</v>
      </c>
    </row>
    <row r="126" spans="5:24" x14ac:dyDescent="0.25">
      <c r="E126" t="s">
        <v>618</v>
      </c>
      <c r="L126" t="s">
        <v>618</v>
      </c>
      <c r="X126" t="s">
        <v>618</v>
      </c>
    </row>
    <row r="127" spans="5:24" x14ac:dyDescent="0.25">
      <c r="E127" t="s">
        <v>573</v>
      </c>
      <c r="L127" t="s">
        <v>573</v>
      </c>
      <c r="X127" t="s">
        <v>573</v>
      </c>
    </row>
    <row r="128" spans="5:24" x14ac:dyDescent="0.25">
      <c r="E128" t="s">
        <v>1245</v>
      </c>
      <c r="L128" t="s">
        <v>1254</v>
      </c>
      <c r="X128" t="s">
        <v>1245</v>
      </c>
    </row>
    <row r="129" spans="5:30" x14ac:dyDescent="0.25">
      <c r="E129" t="s">
        <v>1066</v>
      </c>
      <c r="L129" t="s">
        <v>1080</v>
      </c>
      <c r="X129" t="s">
        <v>1259</v>
      </c>
    </row>
    <row r="131" spans="5:30" x14ac:dyDescent="0.25">
      <c r="E131" s="479" t="s">
        <v>1282</v>
      </c>
      <c r="F131" s="479"/>
      <c r="G131" s="479"/>
      <c r="H131" s="479"/>
      <c r="I131" s="479"/>
      <c r="J131" s="479"/>
      <c r="K131" s="479"/>
      <c r="L131" s="479"/>
      <c r="M131" s="479"/>
      <c r="N131" s="479"/>
      <c r="O131" s="479"/>
      <c r="P131" s="479"/>
      <c r="Q131" s="479"/>
      <c r="R131" s="479"/>
      <c r="S131" s="479"/>
      <c r="T131" s="479"/>
      <c r="U131" s="479"/>
      <c r="V131" s="479"/>
      <c r="W131" s="479"/>
      <c r="X131" s="479"/>
      <c r="Y131" s="479"/>
      <c r="Z131" s="479"/>
      <c r="AA131" s="479"/>
      <c r="AB131" s="479"/>
      <c r="AC131" s="479"/>
      <c r="AD131" s="479"/>
    </row>
    <row r="133" spans="5:30" x14ac:dyDescent="0.25">
      <c r="E133" t="s">
        <v>1279</v>
      </c>
      <c r="L133" t="s">
        <v>1268</v>
      </c>
      <c r="U133" t="s">
        <v>1255</v>
      </c>
    </row>
    <row r="134" spans="5:30" x14ac:dyDescent="0.25">
      <c r="E134" s="113" t="s">
        <v>1216</v>
      </c>
      <c r="F134" s="113"/>
      <c r="G134" s="113"/>
      <c r="H134" s="113"/>
      <c r="I134" s="113"/>
      <c r="J134" s="113"/>
      <c r="K134" s="113"/>
      <c r="L134" s="113" t="s">
        <v>1269</v>
      </c>
      <c r="M134" s="113"/>
      <c r="N134" s="113"/>
      <c r="O134" s="113"/>
      <c r="P134" s="113"/>
      <c r="Q134" s="113"/>
      <c r="R134" s="113"/>
      <c r="S134" s="113"/>
      <c r="T134" s="113"/>
      <c r="U134" s="113" t="s">
        <v>1216</v>
      </c>
      <c r="V134" s="113"/>
    </row>
    <row r="136" spans="5:30" x14ac:dyDescent="0.25">
      <c r="E136" t="s">
        <v>1056</v>
      </c>
      <c r="L136" t="s">
        <v>1270</v>
      </c>
      <c r="U136" t="s">
        <v>1056</v>
      </c>
    </row>
    <row r="137" spans="5:30" x14ac:dyDescent="0.25">
      <c r="E137" t="s">
        <v>1055</v>
      </c>
      <c r="L137" t="s">
        <v>1056</v>
      </c>
      <c r="U137" t="s">
        <v>1055</v>
      </c>
    </row>
    <row r="138" spans="5:30" x14ac:dyDescent="0.25">
      <c r="E138" t="s">
        <v>1260</v>
      </c>
      <c r="L138" t="s">
        <v>1055</v>
      </c>
      <c r="U138" t="s">
        <v>1260</v>
      </c>
    </row>
    <row r="139" spans="5:30" x14ac:dyDescent="0.25">
      <c r="E139" t="s">
        <v>1261</v>
      </c>
      <c r="L139" t="s">
        <v>1260</v>
      </c>
      <c r="U139" t="s">
        <v>1261</v>
      </c>
    </row>
    <row r="140" spans="5:30" x14ac:dyDescent="0.25">
      <c r="L140" t="s">
        <v>1271</v>
      </c>
      <c r="U140" t="s">
        <v>1213</v>
      </c>
    </row>
    <row r="141" spans="5:30" x14ac:dyDescent="0.25">
      <c r="L141" t="s">
        <v>1213</v>
      </c>
    </row>
    <row r="143" spans="5:30" x14ac:dyDescent="0.25">
      <c r="E143" t="s">
        <v>569</v>
      </c>
      <c r="L143" t="s">
        <v>1087</v>
      </c>
      <c r="U143" t="s">
        <v>569</v>
      </c>
    </row>
    <row r="144" spans="5:30" x14ac:dyDescent="0.25">
      <c r="E144" t="s">
        <v>570</v>
      </c>
      <c r="L144" t="s">
        <v>1080</v>
      </c>
      <c r="U144" t="s">
        <v>570</v>
      </c>
    </row>
    <row r="145" spans="5:22" x14ac:dyDescent="0.25">
      <c r="E145" t="s">
        <v>571</v>
      </c>
      <c r="L145" t="s">
        <v>569</v>
      </c>
      <c r="U145" t="s">
        <v>571</v>
      </c>
    </row>
    <row r="146" spans="5:22" x14ac:dyDescent="0.25">
      <c r="E146" t="s">
        <v>570</v>
      </c>
      <c r="L146" t="s">
        <v>570</v>
      </c>
      <c r="U146" t="s">
        <v>570</v>
      </c>
    </row>
    <row r="147" spans="5:22" x14ac:dyDescent="0.25">
      <c r="E147" t="s">
        <v>586</v>
      </c>
      <c r="L147" t="s">
        <v>571</v>
      </c>
      <c r="U147" t="s">
        <v>586</v>
      </c>
    </row>
    <row r="148" spans="5:22" x14ac:dyDescent="0.25">
      <c r="E148" t="s">
        <v>573</v>
      </c>
      <c r="L148" t="s">
        <v>570</v>
      </c>
      <c r="U148" t="s">
        <v>573</v>
      </c>
    </row>
    <row r="149" spans="5:22" x14ac:dyDescent="0.25">
      <c r="E149" t="s">
        <v>1262</v>
      </c>
      <c r="L149" t="s">
        <v>586</v>
      </c>
      <c r="U149" t="s">
        <v>1262</v>
      </c>
    </row>
    <row r="150" spans="5:22" x14ac:dyDescent="0.25">
      <c r="E150" t="s">
        <v>1113</v>
      </c>
      <c r="L150" t="s">
        <v>573</v>
      </c>
      <c r="U150" t="s">
        <v>1113</v>
      </c>
    </row>
    <row r="151" spans="5:22" x14ac:dyDescent="0.25">
      <c r="L151" t="s">
        <v>1272</v>
      </c>
    </row>
    <row r="152" spans="5:22" x14ac:dyDescent="0.25">
      <c r="L152" t="s">
        <v>1273</v>
      </c>
    </row>
    <row r="154" spans="5:22" x14ac:dyDescent="0.25">
      <c r="E154" s="113" t="s">
        <v>1257</v>
      </c>
      <c r="F154" s="113"/>
      <c r="G154" s="113"/>
      <c r="H154" s="113"/>
      <c r="I154" s="113"/>
      <c r="J154" s="113"/>
      <c r="K154" s="113"/>
      <c r="L154" s="113" t="s">
        <v>1274</v>
      </c>
      <c r="M154" s="113"/>
      <c r="N154" s="113"/>
      <c r="O154" s="113"/>
      <c r="P154" s="113"/>
      <c r="Q154" s="113"/>
      <c r="R154" s="113"/>
      <c r="S154" s="113"/>
      <c r="T154" s="113"/>
      <c r="U154" s="113" t="s">
        <v>1257</v>
      </c>
      <c r="V154" s="113"/>
    </row>
    <row r="156" spans="5:22" x14ac:dyDescent="0.25">
      <c r="E156" t="s">
        <v>1056</v>
      </c>
      <c r="L156" t="s">
        <v>1270</v>
      </c>
      <c r="U156" t="s">
        <v>1056</v>
      </c>
    </row>
    <row r="157" spans="5:22" x14ac:dyDescent="0.25">
      <c r="E157" t="s">
        <v>1055</v>
      </c>
      <c r="L157" t="s">
        <v>1056</v>
      </c>
      <c r="U157" t="s">
        <v>1055</v>
      </c>
    </row>
    <row r="158" spans="5:22" x14ac:dyDescent="0.25">
      <c r="E158" t="s">
        <v>1260</v>
      </c>
      <c r="L158" t="s">
        <v>1055</v>
      </c>
      <c r="U158" t="s">
        <v>1260</v>
      </c>
    </row>
    <row r="159" spans="5:22" x14ac:dyDescent="0.25">
      <c r="E159" t="s">
        <v>1263</v>
      </c>
      <c r="L159" t="s">
        <v>1260</v>
      </c>
      <c r="U159" t="s">
        <v>1263</v>
      </c>
    </row>
    <row r="160" spans="5:22" x14ac:dyDescent="0.25">
      <c r="L160" t="s">
        <v>1275</v>
      </c>
    </row>
    <row r="162" spans="5:21" x14ac:dyDescent="0.25">
      <c r="E162" t="s">
        <v>1213</v>
      </c>
      <c r="L162" t="s">
        <v>1213</v>
      </c>
      <c r="U162" t="s">
        <v>1213</v>
      </c>
    </row>
    <row r="164" spans="5:21" x14ac:dyDescent="0.25">
      <c r="U164" t="s">
        <v>569</v>
      </c>
    </row>
    <row r="165" spans="5:21" x14ac:dyDescent="0.25">
      <c r="E165" t="s">
        <v>569</v>
      </c>
      <c r="L165" t="s">
        <v>1087</v>
      </c>
      <c r="U165" t="s">
        <v>570</v>
      </c>
    </row>
    <row r="166" spans="5:21" x14ac:dyDescent="0.25">
      <c r="E166" t="s">
        <v>570</v>
      </c>
      <c r="L166" t="s">
        <v>1080</v>
      </c>
      <c r="U166" t="s">
        <v>571</v>
      </c>
    </row>
    <row r="167" spans="5:21" x14ac:dyDescent="0.25">
      <c r="E167" t="s">
        <v>571</v>
      </c>
      <c r="L167" t="s">
        <v>569</v>
      </c>
      <c r="U167" t="s">
        <v>570</v>
      </c>
    </row>
    <row r="168" spans="5:21" x14ac:dyDescent="0.25">
      <c r="E168" t="s">
        <v>570</v>
      </c>
      <c r="L168" t="s">
        <v>570</v>
      </c>
      <c r="U168" t="s">
        <v>586</v>
      </c>
    </row>
    <row r="169" spans="5:21" x14ac:dyDescent="0.25">
      <c r="E169" t="s">
        <v>586</v>
      </c>
      <c r="L169" t="s">
        <v>571</v>
      </c>
      <c r="U169" t="s">
        <v>573</v>
      </c>
    </row>
    <row r="170" spans="5:21" x14ac:dyDescent="0.25">
      <c r="E170" t="s">
        <v>573</v>
      </c>
      <c r="L170" t="s">
        <v>570</v>
      </c>
      <c r="U170" t="s">
        <v>1264</v>
      </c>
    </row>
    <row r="171" spans="5:21" x14ac:dyDescent="0.25">
      <c r="E171" t="s">
        <v>1264</v>
      </c>
      <c r="L171" t="s">
        <v>586</v>
      </c>
      <c r="U171" t="s">
        <v>1113</v>
      </c>
    </row>
    <row r="172" spans="5:21" x14ac:dyDescent="0.25">
      <c r="E172" t="s">
        <v>1113</v>
      </c>
      <c r="L172" t="s">
        <v>573</v>
      </c>
    </row>
    <row r="173" spans="5:21" x14ac:dyDescent="0.25">
      <c r="L173" t="s">
        <v>1276</v>
      </c>
    </row>
    <row r="174" spans="5:21" x14ac:dyDescent="0.25">
      <c r="L174" t="s">
        <v>1080</v>
      </c>
    </row>
    <row r="177" spans="1:22" x14ac:dyDescent="0.25">
      <c r="E177" s="113" t="s">
        <v>1265</v>
      </c>
      <c r="F177" s="113"/>
      <c r="G177" s="113"/>
      <c r="H177" s="113"/>
      <c r="I177" s="113"/>
      <c r="J177" s="113"/>
      <c r="K177" s="113"/>
      <c r="L177" s="113" t="s">
        <v>1265</v>
      </c>
      <c r="M177" s="113"/>
      <c r="N177" s="113"/>
      <c r="O177" s="113"/>
      <c r="P177" s="113"/>
      <c r="Q177" s="113"/>
      <c r="R177" s="113"/>
      <c r="S177" s="113"/>
      <c r="T177" s="113"/>
      <c r="U177" s="113" t="s">
        <v>1265</v>
      </c>
      <c r="V177" s="113"/>
    </row>
    <row r="180" spans="1:22" x14ac:dyDescent="0.25">
      <c r="E180" t="s">
        <v>1056</v>
      </c>
      <c r="L180" t="s">
        <v>1270</v>
      </c>
      <c r="U180" t="s">
        <v>1056</v>
      </c>
    </row>
    <row r="181" spans="1:22" x14ac:dyDescent="0.25">
      <c r="E181" t="s">
        <v>1055</v>
      </c>
      <c r="L181" t="s">
        <v>1056</v>
      </c>
      <c r="U181" t="s">
        <v>1055</v>
      </c>
    </row>
    <row r="182" spans="1:22" x14ac:dyDescent="0.25">
      <c r="E182" t="s">
        <v>1260</v>
      </c>
      <c r="L182" t="s">
        <v>1055</v>
      </c>
      <c r="U182" t="s">
        <v>1260</v>
      </c>
    </row>
    <row r="183" spans="1:22" x14ac:dyDescent="0.25">
      <c r="E183" t="s">
        <v>1266</v>
      </c>
      <c r="L183" t="s">
        <v>1260</v>
      </c>
      <c r="U183" t="s">
        <v>1280</v>
      </c>
    </row>
    <row r="184" spans="1:22" x14ac:dyDescent="0.25">
      <c r="L184" t="s">
        <v>1277</v>
      </c>
    </row>
    <row r="185" spans="1:22" x14ac:dyDescent="0.25">
      <c r="E185" t="s">
        <v>1213</v>
      </c>
    </row>
    <row r="186" spans="1:22" x14ac:dyDescent="0.25">
      <c r="L186" t="s">
        <v>1213</v>
      </c>
      <c r="U186" t="s">
        <v>1213</v>
      </c>
    </row>
    <row r="187" spans="1:22" x14ac:dyDescent="0.25">
      <c r="A187" t="s">
        <v>566</v>
      </c>
    </row>
    <row r="188" spans="1:22" x14ac:dyDescent="0.25">
      <c r="A188" t="s">
        <v>566</v>
      </c>
      <c r="E188" t="s">
        <v>569</v>
      </c>
      <c r="L188" t="s">
        <v>1087</v>
      </c>
      <c r="U188" t="s">
        <v>569</v>
      </c>
    </row>
    <row r="189" spans="1:22" x14ac:dyDescent="0.25">
      <c r="A189" t="s">
        <v>566</v>
      </c>
      <c r="E189" t="s">
        <v>570</v>
      </c>
      <c r="L189" t="s">
        <v>1080</v>
      </c>
      <c r="U189" t="s">
        <v>570</v>
      </c>
    </row>
    <row r="190" spans="1:22" x14ac:dyDescent="0.25">
      <c r="E190" t="s">
        <v>571</v>
      </c>
      <c r="L190" t="s">
        <v>569</v>
      </c>
      <c r="U190" t="s">
        <v>571</v>
      </c>
    </row>
    <row r="191" spans="1:22" x14ac:dyDescent="0.25">
      <c r="E191" t="s">
        <v>570</v>
      </c>
      <c r="L191" t="s">
        <v>570</v>
      </c>
      <c r="U191" t="s">
        <v>570</v>
      </c>
    </row>
    <row r="192" spans="1:22" x14ac:dyDescent="0.25">
      <c r="E192" t="s">
        <v>586</v>
      </c>
      <c r="L192" t="s">
        <v>571</v>
      </c>
      <c r="U192" t="s">
        <v>586</v>
      </c>
    </row>
    <row r="193" spans="5:21" x14ac:dyDescent="0.25">
      <c r="E193" t="s">
        <v>573</v>
      </c>
      <c r="L193" t="s">
        <v>570</v>
      </c>
      <c r="U193" t="s">
        <v>573</v>
      </c>
    </row>
    <row r="194" spans="5:21" x14ac:dyDescent="0.25">
      <c r="E194" t="s">
        <v>1267</v>
      </c>
      <c r="L194" t="s">
        <v>586</v>
      </c>
      <c r="U194" t="s">
        <v>1088</v>
      </c>
    </row>
    <row r="195" spans="5:21" x14ac:dyDescent="0.25">
      <c r="E195" t="s">
        <v>1113</v>
      </c>
      <c r="L195" t="s">
        <v>573</v>
      </c>
      <c r="U195" t="s">
        <v>1281</v>
      </c>
    </row>
    <row r="196" spans="5:21" x14ac:dyDescent="0.25">
      <c r="L196" t="s">
        <v>1278</v>
      </c>
    </row>
    <row r="197" spans="5:21" x14ac:dyDescent="0.25">
      <c r="L197" t="s">
        <v>1273</v>
      </c>
    </row>
  </sheetData>
  <mergeCells count="1">
    <mergeCell ref="E131:AD131"/>
  </mergeCell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dimension ref="A2:AD262"/>
  <sheetViews>
    <sheetView zoomScale="80" zoomScaleNormal="80" workbookViewId="0">
      <selection activeCell="U32" sqref="U32:U38"/>
    </sheetView>
  </sheetViews>
  <sheetFormatPr defaultRowHeight="15" x14ac:dyDescent="0.25"/>
  <cols>
    <col min="2" max="2" width="13" customWidth="1"/>
    <col min="7" max="7" width="12.85546875" customWidth="1"/>
    <col min="14" max="14" width="13.7109375" customWidth="1"/>
  </cols>
  <sheetData>
    <row r="2" spans="2:14" ht="31.5" x14ac:dyDescent="0.25">
      <c r="E2" s="481" t="s">
        <v>1033</v>
      </c>
      <c r="F2" s="481"/>
      <c r="G2" s="481"/>
      <c r="I2" s="141" t="s">
        <v>1030</v>
      </c>
      <c r="J2" s="141" t="s">
        <v>1031</v>
      </c>
      <c r="K2" s="142" t="s">
        <v>639</v>
      </c>
      <c r="L2" s="142" t="s">
        <v>639</v>
      </c>
      <c r="M2" s="480" t="s">
        <v>1032</v>
      </c>
      <c r="N2" s="480"/>
    </row>
    <row r="5" spans="2:14" x14ac:dyDescent="0.25">
      <c r="B5" s="3" t="s">
        <v>1027</v>
      </c>
    </row>
    <row r="6" spans="2:14" x14ac:dyDescent="0.25">
      <c r="B6" t="s">
        <v>569</v>
      </c>
    </row>
    <row r="7" spans="2:14" x14ac:dyDescent="0.25">
      <c r="B7" t="s">
        <v>570</v>
      </c>
    </row>
    <row r="8" spans="2:14" x14ac:dyDescent="0.25">
      <c r="B8" t="s">
        <v>1021</v>
      </c>
    </row>
    <row r="9" spans="2:14" x14ac:dyDescent="0.25">
      <c r="B9" t="s">
        <v>784</v>
      </c>
    </row>
    <row r="13" spans="2:14" x14ac:dyDescent="0.25">
      <c r="B13" s="83" t="s">
        <v>696</v>
      </c>
      <c r="D13" t="s">
        <v>472</v>
      </c>
    </row>
    <row r="14" spans="2:14" x14ac:dyDescent="0.25">
      <c r="B14" s="83" t="s">
        <v>172</v>
      </c>
      <c r="D14" t="s">
        <v>846</v>
      </c>
    </row>
    <row r="15" spans="2:14" x14ac:dyDescent="0.25">
      <c r="B15" s="122" t="s">
        <v>1026</v>
      </c>
      <c r="D15" t="s">
        <v>823</v>
      </c>
    </row>
    <row r="16" spans="2:14" x14ac:dyDescent="0.25">
      <c r="B16" s="83" t="s">
        <v>264</v>
      </c>
      <c r="D16" t="s">
        <v>631</v>
      </c>
    </row>
    <row r="17" spans="2:21" x14ac:dyDescent="0.25">
      <c r="B17" s="83" t="s">
        <v>981</v>
      </c>
      <c r="D17" t="s">
        <v>472</v>
      </c>
    </row>
    <row r="18" spans="2:21" x14ac:dyDescent="0.25">
      <c r="B18" s="83" t="s">
        <v>707</v>
      </c>
      <c r="D18" t="s">
        <v>960</v>
      </c>
    </row>
    <row r="19" spans="2:21" x14ac:dyDescent="0.25">
      <c r="B19" s="122" t="s">
        <v>793</v>
      </c>
      <c r="D19" s="82" t="s">
        <v>972</v>
      </c>
      <c r="F19" s="28" t="s">
        <v>982</v>
      </c>
    </row>
    <row r="20" spans="2:21" x14ac:dyDescent="0.25">
      <c r="B20" s="83" t="s">
        <v>64</v>
      </c>
      <c r="D20" t="s">
        <v>1020</v>
      </c>
    </row>
    <row r="21" spans="2:21" x14ac:dyDescent="0.25">
      <c r="B21" s="83" t="s">
        <v>706</v>
      </c>
      <c r="D21" t="s">
        <v>3536</v>
      </c>
      <c r="F21" s="82"/>
    </row>
    <row r="22" spans="2:21" x14ac:dyDescent="0.25">
      <c r="B22" s="83" t="s">
        <v>197</v>
      </c>
      <c r="D22" t="s">
        <v>839</v>
      </c>
    </row>
    <row r="23" spans="2:21" x14ac:dyDescent="0.25">
      <c r="B23" s="83" t="s">
        <v>639</v>
      </c>
      <c r="D23" t="s">
        <v>472</v>
      </c>
    </row>
    <row r="24" spans="2:21" x14ac:dyDescent="0.25">
      <c r="B24" s="122">
        <v>83</v>
      </c>
      <c r="D24" s="82" t="s">
        <v>967</v>
      </c>
      <c r="F24" t="s">
        <v>961</v>
      </c>
    </row>
    <row r="25" spans="2:21" x14ac:dyDescent="0.25">
      <c r="B25" s="122" t="s">
        <v>795</v>
      </c>
      <c r="D25" s="82" t="s">
        <v>971</v>
      </c>
      <c r="F25" t="s">
        <v>962</v>
      </c>
    </row>
    <row r="26" spans="2:21" x14ac:dyDescent="0.25">
      <c r="B26" s="122">
        <v>83</v>
      </c>
      <c r="D26" s="82" t="s">
        <v>967</v>
      </c>
      <c r="F26" t="s">
        <v>963</v>
      </c>
    </row>
    <row r="27" spans="2:21" x14ac:dyDescent="0.25">
      <c r="B27" s="122" t="s">
        <v>795</v>
      </c>
      <c r="D27" s="82" t="s">
        <v>971</v>
      </c>
      <c r="F27" t="s">
        <v>964</v>
      </c>
    </row>
    <row r="28" spans="2:21" x14ac:dyDescent="0.25">
      <c r="B28" s="122">
        <v>9000</v>
      </c>
      <c r="D28" s="120"/>
    </row>
    <row r="32" spans="2:21" x14ac:dyDescent="0.25">
      <c r="C32" s="466" t="s">
        <v>1028</v>
      </c>
      <c r="D32" s="466"/>
      <c r="N32" s="469" t="s">
        <v>1029</v>
      </c>
      <c r="O32" s="469"/>
      <c r="U32" t="s">
        <v>4142</v>
      </c>
    </row>
    <row r="33" spans="2:30" x14ac:dyDescent="0.25">
      <c r="C33" t="s">
        <v>571</v>
      </c>
      <c r="N33" t="s">
        <v>611</v>
      </c>
      <c r="U33" t="s">
        <v>4143</v>
      </c>
    </row>
    <row r="34" spans="2:30" x14ac:dyDescent="0.25">
      <c r="C34" t="s">
        <v>570</v>
      </c>
      <c r="N34" t="s">
        <v>570</v>
      </c>
      <c r="U34" t="s">
        <v>4144</v>
      </c>
    </row>
    <row r="35" spans="2:30" x14ac:dyDescent="0.25">
      <c r="C35" t="s">
        <v>1021</v>
      </c>
      <c r="N35" t="s">
        <v>1021</v>
      </c>
      <c r="U35" t="s">
        <v>4142</v>
      </c>
    </row>
    <row r="36" spans="2:30" x14ac:dyDescent="0.25">
      <c r="C36" t="s">
        <v>973</v>
      </c>
      <c r="N36" t="s">
        <v>976</v>
      </c>
      <c r="U36" t="s">
        <v>4145</v>
      </c>
    </row>
    <row r="37" spans="2:30" x14ac:dyDescent="0.25">
      <c r="U37" t="s">
        <v>4146</v>
      </c>
    </row>
    <row r="38" spans="2:30" x14ac:dyDescent="0.25">
      <c r="U38" t="s">
        <v>4147</v>
      </c>
    </row>
    <row r="40" spans="2:30" x14ac:dyDescent="0.25">
      <c r="B40" s="83" t="s">
        <v>696</v>
      </c>
      <c r="D40" t="s">
        <v>472</v>
      </c>
      <c r="N40" s="83" t="s">
        <v>696</v>
      </c>
      <c r="P40" t="s">
        <v>472</v>
      </c>
      <c r="Z40" s="324"/>
    </row>
    <row r="41" spans="2:30" x14ac:dyDescent="0.25">
      <c r="B41" s="83" t="s">
        <v>172</v>
      </c>
      <c r="D41" t="s">
        <v>846</v>
      </c>
      <c r="N41" s="83" t="s">
        <v>172</v>
      </c>
      <c r="P41" t="s">
        <v>846</v>
      </c>
      <c r="Z41" s="324"/>
    </row>
    <row r="42" spans="2:30" x14ac:dyDescent="0.25">
      <c r="B42" s="122" t="s">
        <v>969</v>
      </c>
      <c r="D42" t="s">
        <v>823</v>
      </c>
      <c r="N42" s="122" t="s">
        <v>977</v>
      </c>
      <c r="P42" t="s">
        <v>823</v>
      </c>
      <c r="Z42" s="323"/>
    </row>
    <row r="43" spans="2:30" x14ac:dyDescent="0.25">
      <c r="B43" s="83" t="s">
        <v>259</v>
      </c>
      <c r="D43" t="s">
        <v>970</v>
      </c>
      <c r="N43" s="83" t="s">
        <v>259</v>
      </c>
      <c r="P43" t="s">
        <v>970</v>
      </c>
      <c r="Z43" s="324"/>
    </row>
    <row r="44" spans="2:30" x14ac:dyDescent="0.25">
      <c r="B44" s="83" t="s">
        <v>981</v>
      </c>
      <c r="D44" t="s">
        <v>472</v>
      </c>
      <c r="N44" s="83" t="s">
        <v>981</v>
      </c>
      <c r="P44" t="s">
        <v>472</v>
      </c>
      <c r="Z44" s="324"/>
    </row>
    <row r="45" spans="2:30" x14ac:dyDescent="0.25">
      <c r="B45" s="83" t="s">
        <v>707</v>
      </c>
      <c r="D45" t="s">
        <v>960</v>
      </c>
      <c r="N45" s="83" t="s">
        <v>707</v>
      </c>
      <c r="P45" t="s">
        <v>960</v>
      </c>
      <c r="Z45" s="324"/>
    </row>
    <row r="46" spans="2:30" x14ac:dyDescent="0.25">
      <c r="B46" s="122" t="s">
        <v>965</v>
      </c>
      <c r="D46" s="82" t="s">
        <v>972</v>
      </c>
      <c r="F46" s="28" t="s">
        <v>982</v>
      </c>
      <c r="N46" s="83" t="s">
        <v>978</v>
      </c>
      <c r="P46" s="82" t="s">
        <v>972</v>
      </c>
      <c r="R46" s="28" t="s">
        <v>982</v>
      </c>
      <c r="Z46" s="324"/>
      <c r="AB46" s="82"/>
      <c r="AD46" s="28"/>
    </row>
    <row r="47" spans="2:30" x14ac:dyDescent="0.25">
      <c r="B47" s="83" t="s">
        <v>639</v>
      </c>
      <c r="D47" t="s">
        <v>1018</v>
      </c>
      <c r="N47" s="83" t="s">
        <v>639</v>
      </c>
      <c r="P47" t="s">
        <v>1020</v>
      </c>
      <c r="Z47" s="324"/>
    </row>
    <row r="48" spans="2:30" x14ac:dyDescent="0.25">
      <c r="B48" s="122">
        <v>14</v>
      </c>
      <c r="D48" t="s">
        <v>1017</v>
      </c>
      <c r="N48" s="83" t="s">
        <v>979</v>
      </c>
      <c r="P48" t="s">
        <v>1019</v>
      </c>
      <c r="R48" s="82"/>
      <c r="Z48" s="324"/>
      <c r="AD48" s="82"/>
    </row>
    <row r="49" spans="1:28" x14ac:dyDescent="0.25">
      <c r="B49" s="83" t="s">
        <v>197</v>
      </c>
      <c r="D49" t="s">
        <v>839</v>
      </c>
      <c r="N49" s="83" t="s">
        <v>197</v>
      </c>
      <c r="P49" t="s">
        <v>839</v>
      </c>
      <c r="Z49" s="324"/>
    </row>
    <row r="50" spans="1:28" x14ac:dyDescent="0.25">
      <c r="B50" s="83" t="s">
        <v>639</v>
      </c>
      <c r="D50" t="s">
        <v>472</v>
      </c>
      <c r="N50" s="83" t="s">
        <v>639</v>
      </c>
      <c r="P50" t="s">
        <v>472</v>
      </c>
      <c r="Z50" s="324"/>
    </row>
    <row r="51" spans="1:28" x14ac:dyDescent="0.25">
      <c r="B51" s="122">
        <v>83</v>
      </c>
      <c r="D51" s="82" t="s">
        <v>967</v>
      </c>
      <c r="F51" t="s">
        <v>961</v>
      </c>
      <c r="J51" s="82"/>
      <c r="N51" s="83" t="s">
        <v>980</v>
      </c>
      <c r="P51" s="82" t="s">
        <v>967</v>
      </c>
      <c r="R51" t="s">
        <v>961</v>
      </c>
      <c r="Z51" s="324"/>
      <c r="AB51" s="82"/>
    </row>
    <row r="52" spans="1:28" x14ac:dyDescent="0.25">
      <c r="B52" s="122" t="s">
        <v>795</v>
      </c>
      <c r="D52" s="82" t="s">
        <v>971</v>
      </c>
      <c r="F52" t="s">
        <v>962</v>
      </c>
      <c r="J52" s="82"/>
      <c r="N52" s="122" t="s">
        <v>795</v>
      </c>
      <c r="P52" s="82" t="s">
        <v>971</v>
      </c>
      <c r="R52" t="s">
        <v>962</v>
      </c>
      <c r="Z52" s="323"/>
      <c r="AB52" s="82"/>
    </row>
    <row r="53" spans="1:28" x14ac:dyDescent="0.25">
      <c r="B53" s="122">
        <v>83</v>
      </c>
      <c r="D53" s="82" t="s">
        <v>967</v>
      </c>
      <c r="F53" t="s">
        <v>963</v>
      </c>
      <c r="J53" s="82"/>
      <c r="N53" s="122">
        <v>83</v>
      </c>
      <c r="P53" s="82" t="s">
        <v>967</v>
      </c>
      <c r="R53" t="s">
        <v>963</v>
      </c>
      <c r="Z53" s="323"/>
      <c r="AB53" s="82"/>
    </row>
    <row r="54" spans="1:28" x14ac:dyDescent="0.25">
      <c r="B54" s="122" t="s">
        <v>795</v>
      </c>
      <c r="D54" s="82" t="s">
        <v>971</v>
      </c>
      <c r="F54" t="s">
        <v>964</v>
      </c>
      <c r="J54" s="82"/>
      <c r="N54" s="122" t="s">
        <v>795</v>
      </c>
      <c r="P54" s="82" t="s">
        <v>971</v>
      </c>
      <c r="R54" t="s">
        <v>964</v>
      </c>
      <c r="Z54" s="323"/>
      <c r="AB54" s="82"/>
    </row>
    <row r="55" spans="1:28" x14ac:dyDescent="0.25">
      <c r="B55" s="122">
        <v>9000</v>
      </c>
      <c r="D55" s="120"/>
      <c r="N55" s="122">
        <v>9000</v>
      </c>
      <c r="P55" s="120"/>
      <c r="Z55" s="323"/>
      <c r="AB55" s="322"/>
    </row>
    <row r="62" spans="1:28" x14ac:dyDescent="0.25">
      <c r="M62" s="464" t="s">
        <v>610</v>
      </c>
      <c r="N62" s="464"/>
    </row>
    <row r="63" spans="1:28" x14ac:dyDescent="0.25">
      <c r="A63" s="464" t="s">
        <v>568</v>
      </c>
      <c r="B63" s="464"/>
      <c r="C63" s="464"/>
      <c r="O63" t="s">
        <v>569</v>
      </c>
    </row>
    <row r="64" spans="1:28" x14ac:dyDescent="0.25">
      <c r="C64" t="s">
        <v>569</v>
      </c>
      <c r="O64" t="s">
        <v>570</v>
      </c>
    </row>
    <row r="65" spans="1:15" x14ac:dyDescent="0.25">
      <c r="C65" t="s">
        <v>570</v>
      </c>
      <c r="O65" t="s">
        <v>611</v>
      </c>
    </row>
    <row r="66" spans="1:15" x14ac:dyDescent="0.25">
      <c r="C66" t="s">
        <v>571</v>
      </c>
      <c r="O66" t="s">
        <v>570</v>
      </c>
    </row>
    <row r="67" spans="1:15" x14ac:dyDescent="0.25">
      <c r="C67" t="s">
        <v>570</v>
      </c>
      <c r="O67" t="s">
        <v>612</v>
      </c>
    </row>
    <row r="68" spans="1:15" x14ac:dyDescent="0.25">
      <c r="C68" t="s">
        <v>572</v>
      </c>
      <c r="O68" t="s">
        <v>573</v>
      </c>
    </row>
    <row r="69" spans="1:15" x14ac:dyDescent="0.25">
      <c r="C69" t="s">
        <v>573</v>
      </c>
      <c r="O69" t="s">
        <v>1022</v>
      </c>
    </row>
    <row r="70" spans="1:15" x14ac:dyDescent="0.25">
      <c r="C70" t="s">
        <v>1022</v>
      </c>
      <c r="O70" t="s">
        <v>1024</v>
      </c>
    </row>
    <row r="71" spans="1:15" x14ac:dyDescent="0.25">
      <c r="C71" t="s">
        <v>1023</v>
      </c>
    </row>
    <row r="72" spans="1:15" x14ac:dyDescent="0.25">
      <c r="C72" t="s">
        <v>815</v>
      </c>
    </row>
    <row r="73" spans="1:15" x14ac:dyDescent="0.25">
      <c r="M73" s="464" t="s">
        <v>613</v>
      </c>
      <c r="N73" s="464"/>
    </row>
    <row r="74" spans="1:15" x14ac:dyDescent="0.25">
      <c r="A74" s="464" t="s">
        <v>574</v>
      </c>
      <c r="B74" s="464"/>
      <c r="C74" s="464"/>
      <c r="O74" t="s">
        <v>569</v>
      </c>
    </row>
    <row r="75" spans="1:15" x14ac:dyDescent="0.25">
      <c r="C75" t="s">
        <v>569</v>
      </c>
      <c r="O75" t="s">
        <v>570</v>
      </c>
    </row>
    <row r="76" spans="1:15" x14ac:dyDescent="0.25">
      <c r="C76" t="s">
        <v>570</v>
      </c>
      <c r="O76" t="s">
        <v>611</v>
      </c>
    </row>
    <row r="77" spans="1:15" x14ac:dyDescent="0.25">
      <c r="C77" t="s">
        <v>571</v>
      </c>
      <c r="O77" t="s">
        <v>570</v>
      </c>
    </row>
    <row r="78" spans="1:15" x14ac:dyDescent="0.25">
      <c r="C78" t="s">
        <v>570</v>
      </c>
      <c r="O78" t="s">
        <v>614</v>
      </c>
    </row>
    <row r="79" spans="1:15" x14ac:dyDescent="0.25">
      <c r="C79" t="s">
        <v>575</v>
      </c>
      <c r="O79" t="s">
        <v>573</v>
      </c>
    </row>
    <row r="80" spans="1:15" x14ac:dyDescent="0.25">
      <c r="C80" t="s">
        <v>573</v>
      </c>
      <c r="O80" t="s">
        <v>1022</v>
      </c>
    </row>
    <row r="81" spans="1:15" x14ac:dyDescent="0.25">
      <c r="C81" t="s">
        <v>1022</v>
      </c>
      <c r="O81" t="s">
        <v>1024</v>
      </c>
    </row>
    <row r="82" spans="1:15" x14ac:dyDescent="0.25">
      <c r="C82" t="s">
        <v>1023</v>
      </c>
    </row>
    <row r="83" spans="1:15" x14ac:dyDescent="0.25">
      <c r="M83" s="464" t="s">
        <v>615</v>
      </c>
      <c r="N83" s="464"/>
    </row>
    <row r="84" spans="1:15" x14ac:dyDescent="0.25">
      <c r="A84" s="464" t="s">
        <v>577</v>
      </c>
      <c r="B84" s="464"/>
      <c r="C84" s="464"/>
      <c r="O84" t="s">
        <v>569</v>
      </c>
    </row>
    <row r="85" spans="1:15" x14ac:dyDescent="0.25">
      <c r="C85" t="s">
        <v>569</v>
      </c>
      <c r="O85" t="s">
        <v>570</v>
      </c>
    </row>
    <row r="86" spans="1:15" x14ac:dyDescent="0.25">
      <c r="C86" t="s">
        <v>570</v>
      </c>
      <c r="O86" t="s">
        <v>611</v>
      </c>
    </row>
    <row r="87" spans="1:15" x14ac:dyDescent="0.25">
      <c r="C87" t="s">
        <v>571</v>
      </c>
      <c r="O87" t="s">
        <v>570</v>
      </c>
    </row>
    <row r="88" spans="1:15" x14ac:dyDescent="0.25">
      <c r="C88" t="s">
        <v>570</v>
      </c>
      <c r="O88" t="s">
        <v>616</v>
      </c>
    </row>
    <row r="89" spans="1:15" x14ac:dyDescent="0.25">
      <c r="C89" t="s">
        <v>576</v>
      </c>
      <c r="O89" t="s">
        <v>573</v>
      </c>
    </row>
    <row r="90" spans="1:15" x14ac:dyDescent="0.25">
      <c r="C90" t="s">
        <v>573</v>
      </c>
      <c r="O90" t="s">
        <v>1022</v>
      </c>
    </row>
    <row r="91" spans="1:15" x14ac:dyDescent="0.25">
      <c r="C91" t="s">
        <v>1022</v>
      </c>
      <c r="O91" t="s">
        <v>1024</v>
      </c>
    </row>
    <row r="92" spans="1:15" x14ac:dyDescent="0.25">
      <c r="C92" t="s">
        <v>1023</v>
      </c>
    </row>
    <row r="93" spans="1:15" x14ac:dyDescent="0.25">
      <c r="M93" s="464" t="s">
        <v>617</v>
      </c>
      <c r="N93" s="464"/>
    </row>
    <row r="94" spans="1:15" x14ac:dyDescent="0.25">
      <c r="A94" s="464" t="s">
        <v>578</v>
      </c>
      <c r="B94" s="464"/>
      <c r="C94" s="464"/>
      <c r="O94" t="s">
        <v>569</v>
      </c>
    </row>
    <row r="95" spans="1:15" x14ac:dyDescent="0.25">
      <c r="C95" t="s">
        <v>569</v>
      </c>
      <c r="O95" t="s">
        <v>570</v>
      </c>
    </row>
    <row r="96" spans="1:15" x14ac:dyDescent="0.25">
      <c r="C96" t="s">
        <v>570</v>
      </c>
      <c r="O96" t="s">
        <v>611</v>
      </c>
    </row>
    <row r="97" spans="1:15" x14ac:dyDescent="0.25">
      <c r="C97" t="s">
        <v>571</v>
      </c>
      <c r="O97" t="s">
        <v>570</v>
      </c>
    </row>
    <row r="98" spans="1:15" x14ac:dyDescent="0.25">
      <c r="C98" t="s">
        <v>570</v>
      </c>
      <c r="O98" t="s">
        <v>618</v>
      </c>
    </row>
    <row r="99" spans="1:15" x14ac:dyDescent="0.25">
      <c r="C99" t="s">
        <v>579</v>
      </c>
      <c r="O99" t="s">
        <v>573</v>
      </c>
    </row>
    <row r="100" spans="1:15" x14ac:dyDescent="0.25">
      <c r="C100" t="s">
        <v>573</v>
      </c>
      <c r="O100" t="s">
        <v>1022</v>
      </c>
    </row>
    <row r="101" spans="1:15" x14ac:dyDescent="0.25">
      <c r="C101" t="s">
        <v>1022</v>
      </c>
      <c r="O101" t="s">
        <v>1024</v>
      </c>
    </row>
    <row r="102" spans="1:15" x14ac:dyDescent="0.25">
      <c r="C102" t="s">
        <v>1023</v>
      </c>
    </row>
    <row r="103" spans="1:15" x14ac:dyDescent="0.25">
      <c r="M103" s="464" t="s">
        <v>619</v>
      </c>
      <c r="N103" s="464"/>
    </row>
    <row r="104" spans="1:15" x14ac:dyDescent="0.25">
      <c r="A104" s="464" t="s">
        <v>580</v>
      </c>
      <c r="B104" s="464"/>
      <c r="C104" s="464"/>
      <c r="O104" t="s">
        <v>569</v>
      </c>
    </row>
    <row r="105" spans="1:15" x14ac:dyDescent="0.25">
      <c r="C105" t="s">
        <v>569</v>
      </c>
      <c r="O105" t="s">
        <v>570</v>
      </c>
    </row>
    <row r="106" spans="1:15" x14ac:dyDescent="0.25">
      <c r="C106" t="s">
        <v>570</v>
      </c>
      <c r="O106" t="s">
        <v>611</v>
      </c>
    </row>
    <row r="107" spans="1:15" x14ac:dyDescent="0.25">
      <c r="C107" t="s">
        <v>571</v>
      </c>
      <c r="O107" t="s">
        <v>570</v>
      </c>
    </row>
    <row r="108" spans="1:15" x14ac:dyDescent="0.25">
      <c r="C108" t="s">
        <v>570</v>
      </c>
      <c r="O108" t="s">
        <v>620</v>
      </c>
    </row>
    <row r="109" spans="1:15" x14ac:dyDescent="0.25">
      <c r="C109" t="s">
        <v>581</v>
      </c>
      <c r="O109" t="s">
        <v>573</v>
      </c>
    </row>
    <row r="110" spans="1:15" x14ac:dyDescent="0.25">
      <c r="C110" t="s">
        <v>573</v>
      </c>
      <c r="O110" t="s">
        <v>1022</v>
      </c>
    </row>
    <row r="111" spans="1:15" x14ac:dyDescent="0.25">
      <c r="C111" t="s">
        <v>1022</v>
      </c>
      <c r="O111" t="s">
        <v>1024</v>
      </c>
    </row>
    <row r="112" spans="1:15" x14ac:dyDescent="0.25">
      <c r="C112" t="s">
        <v>1023</v>
      </c>
    </row>
    <row r="113" spans="1:15" x14ac:dyDescent="0.25">
      <c r="M113" s="464" t="s">
        <v>621</v>
      </c>
      <c r="N113" s="464"/>
    </row>
    <row r="114" spans="1:15" x14ac:dyDescent="0.25">
      <c r="A114" s="464" t="s">
        <v>582</v>
      </c>
      <c r="B114" s="464"/>
      <c r="C114" s="464"/>
      <c r="O114" t="s">
        <v>569</v>
      </c>
    </row>
    <row r="115" spans="1:15" x14ac:dyDescent="0.25">
      <c r="C115" t="s">
        <v>569</v>
      </c>
      <c r="O115" t="s">
        <v>570</v>
      </c>
    </row>
    <row r="116" spans="1:15" x14ac:dyDescent="0.25">
      <c r="C116" t="s">
        <v>570</v>
      </c>
      <c r="O116" t="s">
        <v>611</v>
      </c>
    </row>
    <row r="117" spans="1:15" x14ac:dyDescent="0.25">
      <c r="C117" t="s">
        <v>571</v>
      </c>
      <c r="O117" t="s">
        <v>570</v>
      </c>
    </row>
    <row r="118" spans="1:15" x14ac:dyDescent="0.25">
      <c r="C118" t="s">
        <v>570</v>
      </c>
      <c r="O118" t="s">
        <v>622</v>
      </c>
    </row>
    <row r="119" spans="1:15" x14ac:dyDescent="0.25">
      <c r="C119" t="s">
        <v>583</v>
      </c>
      <c r="O119" t="s">
        <v>573</v>
      </c>
    </row>
    <row r="120" spans="1:15" x14ac:dyDescent="0.25">
      <c r="C120" t="s">
        <v>573</v>
      </c>
      <c r="O120" t="s">
        <v>1022</v>
      </c>
    </row>
    <row r="121" spans="1:15" x14ac:dyDescent="0.25">
      <c r="C121" t="s">
        <v>1022</v>
      </c>
      <c r="O121" t="s">
        <v>1024</v>
      </c>
    </row>
    <row r="122" spans="1:15" x14ac:dyDescent="0.25">
      <c r="C122" t="s">
        <v>1023</v>
      </c>
    </row>
    <row r="123" spans="1:15" x14ac:dyDescent="0.25">
      <c r="M123" s="464" t="s">
        <v>623</v>
      </c>
      <c r="N123" s="464"/>
    </row>
    <row r="124" spans="1:15" x14ac:dyDescent="0.25">
      <c r="A124" s="464" t="s">
        <v>584</v>
      </c>
      <c r="B124" s="464"/>
      <c r="C124" s="464"/>
      <c r="O124" t="s">
        <v>569</v>
      </c>
    </row>
    <row r="125" spans="1:15" x14ac:dyDescent="0.25">
      <c r="C125" t="s">
        <v>569</v>
      </c>
      <c r="O125" t="s">
        <v>570</v>
      </c>
    </row>
    <row r="126" spans="1:15" x14ac:dyDescent="0.25">
      <c r="C126" t="s">
        <v>570</v>
      </c>
      <c r="O126" t="s">
        <v>611</v>
      </c>
    </row>
    <row r="127" spans="1:15" x14ac:dyDescent="0.25">
      <c r="C127" t="s">
        <v>571</v>
      </c>
      <c r="O127" t="s">
        <v>570</v>
      </c>
    </row>
    <row r="128" spans="1:15" x14ac:dyDescent="0.25">
      <c r="C128" t="s">
        <v>570</v>
      </c>
      <c r="O128" t="s">
        <v>624</v>
      </c>
    </row>
    <row r="129" spans="1:15" x14ac:dyDescent="0.25">
      <c r="C129" t="s">
        <v>585</v>
      </c>
      <c r="O129" t="s">
        <v>573</v>
      </c>
    </row>
    <row r="130" spans="1:15" x14ac:dyDescent="0.25">
      <c r="C130" t="s">
        <v>573</v>
      </c>
      <c r="O130" t="s">
        <v>1022</v>
      </c>
    </row>
    <row r="131" spans="1:15" x14ac:dyDescent="0.25">
      <c r="C131" t="s">
        <v>1022</v>
      </c>
      <c r="O131" t="s">
        <v>1024</v>
      </c>
    </row>
    <row r="132" spans="1:15" x14ac:dyDescent="0.25">
      <c r="C132" t="s">
        <v>1023</v>
      </c>
    </row>
    <row r="133" spans="1:15" x14ac:dyDescent="0.25">
      <c r="M133" s="464" t="s">
        <v>625</v>
      </c>
      <c r="N133" s="464"/>
    </row>
    <row r="134" spans="1:15" x14ac:dyDescent="0.25">
      <c r="A134" s="464" t="s">
        <v>582</v>
      </c>
      <c r="B134" s="464"/>
      <c r="C134" s="464"/>
      <c r="O134" t="s">
        <v>569</v>
      </c>
    </row>
    <row r="135" spans="1:15" x14ac:dyDescent="0.25">
      <c r="C135" t="s">
        <v>569</v>
      </c>
      <c r="O135" t="s">
        <v>570</v>
      </c>
    </row>
    <row r="136" spans="1:15" x14ac:dyDescent="0.25">
      <c r="C136" t="s">
        <v>570</v>
      </c>
      <c r="O136" t="s">
        <v>611</v>
      </c>
    </row>
    <row r="137" spans="1:15" x14ac:dyDescent="0.25">
      <c r="C137" t="s">
        <v>571</v>
      </c>
      <c r="O137" t="s">
        <v>570</v>
      </c>
    </row>
    <row r="138" spans="1:15" x14ac:dyDescent="0.25">
      <c r="C138" t="s">
        <v>570</v>
      </c>
      <c r="O138" t="s">
        <v>626</v>
      </c>
    </row>
    <row r="139" spans="1:15" x14ac:dyDescent="0.25">
      <c r="C139" t="s">
        <v>586</v>
      </c>
      <c r="O139" t="s">
        <v>573</v>
      </c>
    </row>
    <row r="140" spans="1:15" x14ac:dyDescent="0.25">
      <c r="C140" t="s">
        <v>573</v>
      </c>
      <c r="O140" t="s">
        <v>1022</v>
      </c>
    </row>
    <row r="141" spans="1:15" x14ac:dyDescent="0.25">
      <c r="C141" t="s">
        <v>1022</v>
      </c>
      <c r="O141" t="s">
        <v>1024</v>
      </c>
    </row>
    <row r="142" spans="1:15" x14ac:dyDescent="0.25">
      <c r="C142" t="s">
        <v>1023</v>
      </c>
    </row>
    <row r="143" spans="1:15" x14ac:dyDescent="0.25">
      <c r="M143" s="464" t="s">
        <v>627</v>
      </c>
      <c r="N143" s="464"/>
    </row>
    <row r="144" spans="1:15" x14ac:dyDescent="0.25">
      <c r="A144" s="464" t="s">
        <v>587</v>
      </c>
      <c r="B144" s="464"/>
      <c r="C144" s="464"/>
      <c r="O144" t="s">
        <v>569</v>
      </c>
    </row>
    <row r="145" spans="1:15" x14ac:dyDescent="0.25">
      <c r="C145" t="s">
        <v>569</v>
      </c>
      <c r="O145" t="s">
        <v>570</v>
      </c>
    </row>
    <row r="146" spans="1:15" x14ac:dyDescent="0.25">
      <c r="C146" t="s">
        <v>570</v>
      </c>
      <c r="O146" t="s">
        <v>611</v>
      </c>
    </row>
    <row r="147" spans="1:15" x14ac:dyDescent="0.25">
      <c r="C147" t="s">
        <v>571</v>
      </c>
      <c r="O147" t="s">
        <v>570</v>
      </c>
    </row>
    <row r="148" spans="1:15" x14ac:dyDescent="0.25">
      <c r="C148" t="s">
        <v>570</v>
      </c>
      <c r="O148" t="s">
        <v>628</v>
      </c>
    </row>
    <row r="149" spans="1:15" x14ac:dyDescent="0.25">
      <c r="C149" t="s">
        <v>588</v>
      </c>
      <c r="O149" t="s">
        <v>573</v>
      </c>
    </row>
    <row r="150" spans="1:15" x14ac:dyDescent="0.25">
      <c r="C150" t="s">
        <v>573</v>
      </c>
      <c r="O150" t="s">
        <v>1022</v>
      </c>
    </row>
    <row r="151" spans="1:15" x14ac:dyDescent="0.25">
      <c r="C151" t="s">
        <v>1022</v>
      </c>
      <c r="O151" t="s">
        <v>1024</v>
      </c>
    </row>
    <row r="152" spans="1:15" x14ac:dyDescent="0.25">
      <c r="C152" t="s">
        <v>1023</v>
      </c>
    </row>
    <row r="153" spans="1:15" x14ac:dyDescent="0.25">
      <c r="M153" s="464" t="s">
        <v>629</v>
      </c>
      <c r="N153" s="464"/>
    </row>
    <row r="154" spans="1:15" x14ac:dyDescent="0.25">
      <c r="A154" s="464" t="s">
        <v>589</v>
      </c>
      <c r="B154" s="464"/>
      <c r="C154" s="464"/>
      <c r="O154" t="s">
        <v>569</v>
      </c>
    </row>
    <row r="155" spans="1:15" x14ac:dyDescent="0.25">
      <c r="C155" t="s">
        <v>569</v>
      </c>
      <c r="O155" t="s">
        <v>570</v>
      </c>
    </row>
    <row r="156" spans="1:15" x14ac:dyDescent="0.25">
      <c r="C156" t="s">
        <v>570</v>
      </c>
      <c r="O156" t="s">
        <v>611</v>
      </c>
    </row>
    <row r="157" spans="1:15" x14ac:dyDescent="0.25">
      <c r="C157" t="s">
        <v>571</v>
      </c>
      <c r="O157" t="s">
        <v>570</v>
      </c>
    </row>
    <row r="158" spans="1:15" x14ac:dyDescent="0.25">
      <c r="C158" t="s">
        <v>570</v>
      </c>
      <c r="O158" t="s">
        <v>630</v>
      </c>
    </row>
    <row r="159" spans="1:15" x14ac:dyDescent="0.25">
      <c r="C159" t="s">
        <v>590</v>
      </c>
      <c r="O159" t="s">
        <v>573</v>
      </c>
    </row>
    <row r="160" spans="1:15" x14ac:dyDescent="0.25">
      <c r="C160" t="s">
        <v>573</v>
      </c>
      <c r="O160" t="s">
        <v>1022</v>
      </c>
    </row>
    <row r="161" spans="1:15" x14ac:dyDescent="0.25">
      <c r="C161" t="s">
        <v>1022</v>
      </c>
      <c r="O161" t="s">
        <v>1024</v>
      </c>
    </row>
    <row r="162" spans="1:15" x14ac:dyDescent="0.25">
      <c r="C162" t="s">
        <v>1023</v>
      </c>
    </row>
    <row r="164" spans="1:15" x14ac:dyDescent="0.25">
      <c r="A164" s="464" t="s">
        <v>591</v>
      </c>
      <c r="B164" s="464"/>
      <c r="C164" s="464"/>
    </row>
    <row r="165" spans="1:15" x14ac:dyDescent="0.25">
      <c r="C165" t="s">
        <v>569</v>
      </c>
    </row>
    <row r="166" spans="1:15" x14ac:dyDescent="0.25">
      <c r="C166" t="s">
        <v>570</v>
      </c>
    </row>
    <row r="167" spans="1:15" x14ac:dyDescent="0.25">
      <c r="C167" t="s">
        <v>571</v>
      </c>
    </row>
    <row r="168" spans="1:15" x14ac:dyDescent="0.25">
      <c r="C168" t="s">
        <v>570</v>
      </c>
    </row>
    <row r="169" spans="1:15" x14ac:dyDescent="0.25">
      <c r="C169" t="s">
        <v>592</v>
      </c>
    </row>
    <row r="170" spans="1:15" x14ac:dyDescent="0.25">
      <c r="C170" t="s">
        <v>573</v>
      </c>
    </row>
    <row r="171" spans="1:15" x14ac:dyDescent="0.25">
      <c r="C171" t="s">
        <v>1022</v>
      </c>
    </row>
    <row r="172" spans="1:15" x14ac:dyDescent="0.25">
      <c r="C172" t="s">
        <v>1023</v>
      </c>
    </row>
    <row r="174" spans="1:15" x14ac:dyDescent="0.25">
      <c r="A174" s="464" t="s">
        <v>593</v>
      </c>
      <c r="B174" s="464"/>
      <c r="C174" s="464"/>
    </row>
    <row r="175" spans="1:15" x14ac:dyDescent="0.25">
      <c r="C175" t="s">
        <v>569</v>
      </c>
    </row>
    <row r="176" spans="1:15" x14ac:dyDescent="0.25">
      <c r="C176" t="s">
        <v>570</v>
      </c>
    </row>
    <row r="177" spans="1:3" x14ac:dyDescent="0.25">
      <c r="C177" t="s">
        <v>571</v>
      </c>
    </row>
    <row r="178" spans="1:3" x14ac:dyDescent="0.25">
      <c r="C178" t="s">
        <v>570</v>
      </c>
    </row>
    <row r="179" spans="1:3" x14ac:dyDescent="0.25">
      <c r="C179" t="s">
        <v>594</v>
      </c>
    </row>
    <row r="180" spans="1:3" x14ac:dyDescent="0.25">
      <c r="C180" t="s">
        <v>573</v>
      </c>
    </row>
    <row r="181" spans="1:3" x14ac:dyDescent="0.25">
      <c r="C181" t="s">
        <v>1022</v>
      </c>
    </row>
    <row r="182" spans="1:3" x14ac:dyDescent="0.25">
      <c r="C182" t="s">
        <v>1023</v>
      </c>
    </row>
    <row r="184" spans="1:3" x14ac:dyDescent="0.25">
      <c r="A184" s="464" t="s">
        <v>595</v>
      </c>
      <c r="B184" s="464"/>
      <c r="C184" s="464"/>
    </row>
    <row r="185" spans="1:3" x14ac:dyDescent="0.25">
      <c r="C185" t="s">
        <v>569</v>
      </c>
    </row>
    <row r="186" spans="1:3" x14ac:dyDescent="0.25">
      <c r="C186" t="s">
        <v>570</v>
      </c>
    </row>
    <row r="187" spans="1:3" x14ac:dyDescent="0.25">
      <c r="C187" t="s">
        <v>571</v>
      </c>
    </row>
    <row r="188" spans="1:3" x14ac:dyDescent="0.25">
      <c r="C188" t="s">
        <v>570</v>
      </c>
    </row>
    <row r="189" spans="1:3" x14ac:dyDescent="0.25">
      <c r="C189" t="s">
        <v>596</v>
      </c>
    </row>
    <row r="190" spans="1:3" x14ac:dyDescent="0.25">
      <c r="C190" t="s">
        <v>573</v>
      </c>
    </row>
    <row r="191" spans="1:3" x14ac:dyDescent="0.25">
      <c r="C191" t="s">
        <v>1022</v>
      </c>
    </row>
    <row r="192" spans="1:3" x14ac:dyDescent="0.25">
      <c r="C192" t="s">
        <v>1023</v>
      </c>
    </row>
    <row r="194" spans="1:3" x14ac:dyDescent="0.25">
      <c r="A194" s="464" t="s">
        <v>597</v>
      </c>
      <c r="B194" s="464"/>
      <c r="C194" s="464"/>
    </row>
    <row r="195" spans="1:3" x14ac:dyDescent="0.25">
      <c r="C195" t="s">
        <v>569</v>
      </c>
    </row>
    <row r="196" spans="1:3" x14ac:dyDescent="0.25">
      <c r="C196" t="s">
        <v>570</v>
      </c>
    </row>
    <row r="197" spans="1:3" x14ac:dyDescent="0.25">
      <c r="C197" t="s">
        <v>571</v>
      </c>
    </row>
    <row r="198" spans="1:3" x14ac:dyDescent="0.25">
      <c r="C198" t="s">
        <v>570</v>
      </c>
    </row>
    <row r="199" spans="1:3" x14ac:dyDescent="0.25">
      <c r="C199" t="s">
        <v>598</v>
      </c>
    </row>
    <row r="200" spans="1:3" x14ac:dyDescent="0.25">
      <c r="C200" t="s">
        <v>573</v>
      </c>
    </row>
    <row r="201" spans="1:3" x14ac:dyDescent="0.25">
      <c r="C201" t="s">
        <v>1022</v>
      </c>
    </row>
    <row r="202" spans="1:3" x14ac:dyDescent="0.25">
      <c r="C202" t="s">
        <v>1023</v>
      </c>
    </row>
    <row r="204" spans="1:3" x14ac:dyDescent="0.25">
      <c r="A204" s="464" t="s">
        <v>599</v>
      </c>
      <c r="B204" s="464"/>
      <c r="C204" s="464"/>
    </row>
    <row r="205" spans="1:3" x14ac:dyDescent="0.25">
      <c r="C205" t="s">
        <v>569</v>
      </c>
    </row>
    <row r="206" spans="1:3" x14ac:dyDescent="0.25">
      <c r="C206" t="s">
        <v>570</v>
      </c>
    </row>
    <row r="207" spans="1:3" x14ac:dyDescent="0.25">
      <c r="C207" t="s">
        <v>571</v>
      </c>
    </row>
    <row r="208" spans="1:3" x14ac:dyDescent="0.25">
      <c r="C208" t="s">
        <v>570</v>
      </c>
    </row>
    <row r="209" spans="1:3" x14ac:dyDescent="0.25">
      <c r="C209" t="s">
        <v>600</v>
      </c>
    </row>
    <row r="210" spans="1:3" x14ac:dyDescent="0.25">
      <c r="C210" t="s">
        <v>573</v>
      </c>
    </row>
    <row r="211" spans="1:3" x14ac:dyDescent="0.25">
      <c r="C211" t="s">
        <v>1022</v>
      </c>
    </row>
    <row r="212" spans="1:3" x14ac:dyDescent="0.25">
      <c r="C212" t="s">
        <v>1023</v>
      </c>
    </row>
    <row r="214" spans="1:3" x14ac:dyDescent="0.25">
      <c r="A214" s="464" t="s">
        <v>601</v>
      </c>
      <c r="B214" s="464"/>
      <c r="C214" s="464"/>
    </row>
    <row r="215" spans="1:3" x14ac:dyDescent="0.25">
      <c r="C215" t="s">
        <v>569</v>
      </c>
    </row>
    <row r="216" spans="1:3" x14ac:dyDescent="0.25">
      <c r="C216" t="s">
        <v>570</v>
      </c>
    </row>
    <row r="217" spans="1:3" x14ac:dyDescent="0.25">
      <c r="C217" t="s">
        <v>571</v>
      </c>
    </row>
    <row r="218" spans="1:3" x14ac:dyDescent="0.25">
      <c r="C218" t="s">
        <v>570</v>
      </c>
    </row>
    <row r="219" spans="1:3" x14ac:dyDescent="0.25">
      <c r="C219" t="s">
        <v>602</v>
      </c>
    </row>
    <row r="220" spans="1:3" x14ac:dyDescent="0.25">
      <c r="C220" t="s">
        <v>573</v>
      </c>
    </row>
    <row r="221" spans="1:3" x14ac:dyDescent="0.25">
      <c r="C221" t="s">
        <v>1022</v>
      </c>
    </row>
    <row r="222" spans="1:3" x14ac:dyDescent="0.25">
      <c r="C222" t="s">
        <v>1023</v>
      </c>
    </row>
    <row r="224" spans="1:3" x14ac:dyDescent="0.25">
      <c r="A224" s="464" t="s">
        <v>603</v>
      </c>
      <c r="B224" s="464"/>
      <c r="C224" s="464"/>
    </row>
    <row r="225" spans="1:3" x14ac:dyDescent="0.25">
      <c r="C225" t="s">
        <v>569</v>
      </c>
    </row>
    <row r="226" spans="1:3" x14ac:dyDescent="0.25">
      <c r="C226" t="s">
        <v>570</v>
      </c>
    </row>
    <row r="227" spans="1:3" x14ac:dyDescent="0.25">
      <c r="C227" t="s">
        <v>571</v>
      </c>
    </row>
    <row r="228" spans="1:3" x14ac:dyDescent="0.25">
      <c r="C228" t="s">
        <v>570</v>
      </c>
    </row>
    <row r="229" spans="1:3" x14ac:dyDescent="0.25">
      <c r="C229" t="s">
        <v>604</v>
      </c>
    </row>
    <row r="230" spans="1:3" x14ac:dyDescent="0.25">
      <c r="C230" t="s">
        <v>573</v>
      </c>
    </row>
    <row r="231" spans="1:3" x14ac:dyDescent="0.25">
      <c r="C231" t="s">
        <v>1022</v>
      </c>
    </row>
    <row r="232" spans="1:3" x14ac:dyDescent="0.25">
      <c r="C232" t="s">
        <v>1023</v>
      </c>
    </row>
    <row r="234" spans="1:3" x14ac:dyDescent="0.25">
      <c r="A234" s="464" t="s">
        <v>605</v>
      </c>
      <c r="B234" s="464"/>
      <c r="C234" s="464"/>
    </row>
    <row r="235" spans="1:3" x14ac:dyDescent="0.25">
      <c r="C235" t="s">
        <v>569</v>
      </c>
    </row>
    <row r="236" spans="1:3" x14ac:dyDescent="0.25">
      <c r="C236" t="s">
        <v>570</v>
      </c>
    </row>
    <row r="237" spans="1:3" x14ac:dyDescent="0.25">
      <c r="C237" t="s">
        <v>571</v>
      </c>
    </row>
    <row r="238" spans="1:3" x14ac:dyDescent="0.25">
      <c r="C238" t="s">
        <v>570</v>
      </c>
    </row>
    <row r="239" spans="1:3" x14ac:dyDescent="0.25">
      <c r="C239" t="s">
        <v>606</v>
      </c>
    </row>
    <row r="240" spans="1:3" x14ac:dyDescent="0.25">
      <c r="C240" t="s">
        <v>573</v>
      </c>
    </row>
    <row r="241" spans="1:3" x14ac:dyDescent="0.25">
      <c r="C241" t="s">
        <v>1022</v>
      </c>
    </row>
    <row r="242" spans="1:3" x14ac:dyDescent="0.25">
      <c r="C242" t="s">
        <v>1023</v>
      </c>
    </row>
    <row r="244" spans="1:3" x14ac:dyDescent="0.25">
      <c r="A244" s="464" t="s">
        <v>608</v>
      </c>
      <c r="B244" s="464"/>
      <c r="C244" s="464"/>
    </row>
    <row r="245" spans="1:3" x14ac:dyDescent="0.25">
      <c r="C245" t="s">
        <v>569</v>
      </c>
    </row>
    <row r="246" spans="1:3" x14ac:dyDescent="0.25">
      <c r="C246" t="s">
        <v>570</v>
      </c>
    </row>
    <row r="247" spans="1:3" x14ac:dyDescent="0.25">
      <c r="C247" t="s">
        <v>571</v>
      </c>
    </row>
    <row r="248" spans="1:3" x14ac:dyDescent="0.25">
      <c r="C248" t="s">
        <v>570</v>
      </c>
    </row>
    <row r="249" spans="1:3" x14ac:dyDescent="0.25">
      <c r="C249" t="s">
        <v>607</v>
      </c>
    </row>
    <row r="250" spans="1:3" x14ac:dyDescent="0.25">
      <c r="C250" t="s">
        <v>573</v>
      </c>
    </row>
    <row r="251" spans="1:3" x14ac:dyDescent="0.25">
      <c r="C251" t="s">
        <v>1022</v>
      </c>
    </row>
    <row r="252" spans="1:3" x14ac:dyDescent="0.25">
      <c r="C252" t="s">
        <v>1023</v>
      </c>
    </row>
    <row r="254" spans="1:3" x14ac:dyDescent="0.25">
      <c r="A254" s="464" t="s">
        <v>508</v>
      </c>
      <c r="B254" s="464"/>
      <c r="C254" s="464"/>
    </row>
    <row r="255" spans="1:3" x14ac:dyDescent="0.25">
      <c r="C255" t="s">
        <v>569</v>
      </c>
    </row>
    <row r="256" spans="1:3" x14ac:dyDescent="0.25">
      <c r="C256" t="s">
        <v>570</v>
      </c>
    </row>
    <row r="257" spans="3:3" x14ac:dyDescent="0.25">
      <c r="C257" t="s">
        <v>571</v>
      </c>
    </row>
    <row r="258" spans="3:3" x14ac:dyDescent="0.25">
      <c r="C258" t="s">
        <v>570</v>
      </c>
    </row>
    <row r="259" spans="3:3" x14ac:dyDescent="0.25">
      <c r="C259" t="s">
        <v>609</v>
      </c>
    </row>
    <row r="260" spans="3:3" x14ac:dyDescent="0.25">
      <c r="C260" t="s">
        <v>573</v>
      </c>
    </row>
    <row r="261" spans="3:3" x14ac:dyDescent="0.25">
      <c r="C261" t="s">
        <v>1022</v>
      </c>
    </row>
    <row r="262" spans="3:3" x14ac:dyDescent="0.25">
      <c r="C262" t="s">
        <v>1023</v>
      </c>
    </row>
  </sheetData>
  <mergeCells count="34">
    <mergeCell ref="A134:C134"/>
    <mergeCell ref="M2:N2"/>
    <mergeCell ref="E2:G2"/>
    <mergeCell ref="C32:D32"/>
    <mergeCell ref="N32:O32"/>
    <mergeCell ref="A63:C63"/>
    <mergeCell ref="A74:C74"/>
    <mergeCell ref="M62:N62"/>
    <mergeCell ref="M73:N73"/>
    <mergeCell ref="A84:C84"/>
    <mergeCell ref="A94:C94"/>
    <mergeCell ref="A104:C104"/>
    <mergeCell ref="A114:C114"/>
    <mergeCell ref="A124:C124"/>
    <mergeCell ref="A254:C254"/>
    <mergeCell ref="A144:C144"/>
    <mergeCell ref="A154:C154"/>
    <mergeCell ref="A164:C164"/>
    <mergeCell ref="A174:C174"/>
    <mergeCell ref="A184:C184"/>
    <mergeCell ref="A194:C194"/>
    <mergeCell ref="A204:C204"/>
    <mergeCell ref="A214:C214"/>
    <mergeCell ref="A224:C224"/>
    <mergeCell ref="A234:C234"/>
    <mergeCell ref="A244:C244"/>
    <mergeCell ref="M143:N143"/>
    <mergeCell ref="M153:N153"/>
    <mergeCell ref="M83:N83"/>
    <mergeCell ref="M93:N93"/>
    <mergeCell ref="M103:N103"/>
    <mergeCell ref="M113:N113"/>
    <mergeCell ref="M123:N123"/>
    <mergeCell ref="M133:N13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49</vt:i4>
      </vt:variant>
      <vt:variant>
        <vt:lpstr>Named Ranges</vt:lpstr>
      </vt:variant>
      <vt:variant>
        <vt:i4>6</vt:i4>
      </vt:variant>
    </vt:vector>
  </HeadingPairs>
  <TitlesOfParts>
    <vt:vector size="55" baseType="lpstr">
      <vt:lpstr>Scope</vt:lpstr>
      <vt:lpstr>BASIC3GPPTS11.11</vt:lpstr>
      <vt:lpstr>EBOOK</vt:lpstr>
      <vt:lpstr>SIMCARD</vt:lpstr>
      <vt:lpstr> Parsing Data </vt:lpstr>
      <vt:lpstr>SELECT</vt:lpstr>
      <vt:lpstr>GET RESPONE</vt:lpstr>
      <vt:lpstr>Sheet1</vt:lpstr>
      <vt:lpstr>STATUS</vt:lpstr>
      <vt:lpstr>Read and Update Binary1</vt:lpstr>
      <vt:lpstr>READ AND UPDATE RECORD 1</vt:lpstr>
      <vt:lpstr>RUN GSM ALGORITM</vt:lpstr>
      <vt:lpstr>Enable CHV</vt:lpstr>
      <vt:lpstr>Disable CHV</vt:lpstr>
      <vt:lpstr>Change CHV</vt:lpstr>
      <vt:lpstr>Unblock CHV</vt:lpstr>
      <vt:lpstr>Beta tes Skenario</vt:lpstr>
      <vt:lpstr>Seek</vt:lpstr>
      <vt:lpstr>Increase</vt:lpstr>
      <vt:lpstr>Invalidate</vt:lpstr>
      <vt:lpstr>Rehabilitate</vt:lpstr>
      <vt:lpstr>MappingIDFile</vt:lpstr>
      <vt:lpstr>Case APDU</vt:lpstr>
      <vt:lpstr>11.2.1 Init</vt:lpstr>
      <vt:lpstr>Cek SST</vt:lpstr>
      <vt:lpstr>Related </vt:lpstr>
      <vt:lpstr>ReadSMSonSIM</vt:lpstr>
      <vt:lpstr>ReadNumberOnADN</vt:lpstr>
      <vt:lpstr>Therminal profile</vt:lpstr>
      <vt:lpstr>Fetch</vt:lpstr>
      <vt:lpstr>Therminal respone</vt:lpstr>
      <vt:lpstr>ENVELOPE</vt:lpstr>
      <vt:lpstr>11.14</vt:lpstr>
      <vt:lpstr>AirtelKenyaProactiveSIM</vt:lpstr>
      <vt:lpstr>TestONphase2+</vt:lpstr>
      <vt:lpstr>SMS-PP</vt:lpstr>
      <vt:lpstr>Try OTA</vt:lpstr>
      <vt:lpstr>CRC 16</vt:lpstr>
      <vt:lpstr>CRC 32</vt:lpstr>
      <vt:lpstr>SIM FILE</vt:lpstr>
      <vt:lpstr>SST CAL</vt:lpstr>
      <vt:lpstr>USIM FILE</vt:lpstr>
      <vt:lpstr>UST CAL</vt:lpstr>
      <vt:lpstr>Accescondition USIM</vt:lpstr>
      <vt:lpstr>SFI</vt:lpstr>
      <vt:lpstr>Default USIM Profile</vt:lpstr>
      <vt:lpstr>EF PBR</vt:lpstr>
      <vt:lpstr>MyProject</vt:lpstr>
      <vt:lpstr>Sheet4</vt:lpstr>
      <vt:lpstr>A</vt:lpstr>
      <vt:lpstr>AA</vt:lpstr>
      <vt:lpstr>BB</vt:lpstr>
      <vt:lpstr>' Parsing Data '!OLE_LINK1</vt:lpstr>
      <vt:lpstr>EBOOK!Print_Area</vt:lpstr>
      <vt:lpstr>W</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cp:lastPrinted>2017-11-03T08:47:07Z</cp:lastPrinted>
  <dcterms:created xsi:type="dcterms:W3CDTF">2016-09-19T02:28:55Z</dcterms:created>
  <dcterms:modified xsi:type="dcterms:W3CDTF">2018-03-08T09:14:06Z</dcterms:modified>
</cp:coreProperties>
</file>